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819" firstSheet="1" activeTab="7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/>
  <c r="O10"/>
  <c r="R10" i="6"/>
  <c r="Q10"/>
  <c r="L10" i="3"/>
  <c r="K10"/>
  <c r="V10" i="4"/>
  <c r="U10"/>
  <c r="R10" i="5"/>
  <c r="Q10"/>
  <c r="Q11" l="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2" l="1"/>
  <c r="I41" i="7" s="1"/>
  <c r="R42" i="5"/>
  <c r="J41" i="7" s="1"/>
  <c r="Q43" i="5"/>
  <c r="I42" i="7" s="1"/>
  <c r="R44" i="5"/>
  <c r="J43" i="7" s="1"/>
  <c r="R43" i="5"/>
  <c r="J42" i="7" s="1"/>
  <c r="Q44" i="5"/>
  <c r="I43" i="7" s="1"/>
  <c r="S11" i="5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O11" i="2" l="1"/>
  <c r="P11"/>
  <c r="O12"/>
  <c r="Q12" s="1"/>
  <c r="P12"/>
  <c r="R12" s="1"/>
  <c r="O13"/>
  <c r="Q13" s="1"/>
  <c r="P13"/>
  <c r="R13" s="1"/>
  <c r="O14"/>
  <c r="Q14" s="1"/>
  <c r="P14"/>
  <c r="R14" s="1"/>
  <c r="O15"/>
  <c r="Q15" s="1"/>
  <c r="P15"/>
  <c r="R15" s="1"/>
  <c r="O16"/>
  <c r="Q16" s="1"/>
  <c r="P16"/>
  <c r="R16" s="1"/>
  <c r="O17"/>
  <c r="Q17" s="1"/>
  <c r="P17"/>
  <c r="R17" s="1"/>
  <c r="O18"/>
  <c r="Q18" s="1"/>
  <c r="P18"/>
  <c r="R18" s="1"/>
  <c r="O19"/>
  <c r="Q19" s="1"/>
  <c r="P19"/>
  <c r="R19" s="1"/>
  <c r="O20"/>
  <c r="Q20" s="1"/>
  <c r="P20"/>
  <c r="R20" s="1"/>
  <c r="O21"/>
  <c r="Q21" s="1"/>
  <c r="P21"/>
  <c r="R21" s="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8"/>
  <c r="P38"/>
  <c r="Q38"/>
  <c r="R38"/>
  <c r="O39"/>
  <c r="P39"/>
  <c r="Q39"/>
  <c r="R39"/>
  <c r="Q11" i="6"/>
  <c r="R11"/>
  <c r="Q12"/>
  <c r="S12" s="1"/>
  <c r="R12"/>
  <c r="T12" s="1"/>
  <c r="Q13"/>
  <c r="S13" s="1"/>
  <c r="R13"/>
  <c r="T13" s="1"/>
  <c r="Q14"/>
  <c r="S14" s="1"/>
  <c r="R14"/>
  <c r="T14" s="1"/>
  <c r="Q15"/>
  <c r="S15" s="1"/>
  <c r="R15"/>
  <c r="T15" s="1"/>
  <c r="Q16"/>
  <c r="S16" s="1"/>
  <c r="R16"/>
  <c r="T16" s="1"/>
  <c r="Q17"/>
  <c r="S17" s="1"/>
  <c r="R17"/>
  <c r="T17" s="1"/>
  <c r="Q18"/>
  <c r="S18" s="1"/>
  <c r="R18"/>
  <c r="T18" s="1"/>
  <c r="Q19"/>
  <c r="S19" s="1"/>
  <c r="R19"/>
  <c r="T19" s="1"/>
  <c r="Q20"/>
  <c r="S20" s="1"/>
  <c r="R20"/>
  <c r="T20" s="1"/>
  <c r="Q21"/>
  <c r="S21" s="1"/>
  <c r="R21"/>
  <c r="T21" s="1"/>
  <c r="Q22"/>
  <c r="R22"/>
  <c r="S22"/>
  <c r="T22"/>
  <c r="Q23"/>
  <c r="R23"/>
  <c r="S23"/>
  <c r="T23"/>
  <c r="Q24"/>
  <c r="R24"/>
  <c r="S24"/>
  <c r="T24"/>
  <c r="Q25"/>
  <c r="R25"/>
  <c r="S25"/>
  <c r="T25"/>
  <c r="Q26"/>
  <c r="R26"/>
  <c r="S26"/>
  <c r="T26"/>
  <c r="Q27"/>
  <c r="R27"/>
  <c r="S27"/>
  <c r="T27"/>
  <c r="Q28"/>
  <c r="R28"/>
  <c r="S28"/>
  <c r="T28"/>
  <c r="Q29"/>
  <c r="R29"/>
  <c r="S29"/>
  <c r="T29"/>
  <c r="Q30"/>
  <c r="R30"/>
  <c r="S30"/>
  <c r="T30"/>
  <c r="Q31"/>
  <c r="R31"/>
  <c r="S31"/>
  <c r="T31"/>
  <c r="Q32"/>
  <c r="R32"/>
  <c r="S32"/>
  <c r="T32"/>
  <c r="Q33"/>
  <c r="R33"/>
  <c r="S33"/>
  <c r="T33"/>
  <c r="Q34"/>
  <c r="R34"/>
  <c r="S34"/>
  <c r="T34"/>
  <c r="Q35"/>
  <c r="R35"/>
  <c r="S35"/>
  <c r="T35"/>
  <c r="Q36"/>
  <c r="R36"/>
  <c r="S36"/>
  <c r="T36"/>
  <c r="Q37"/>
  <c r="R37"/>
  <c r="S37"/>
  <c r="T37"/>
  <c r="Q38"/>
  <c r="R38"/>
  <c r="S38"/>
  <c r="T38"/>
  <c r="Q39"/>
  <c r="R39"/>
  <c r="T39" s="1"/>
  <c r="S39"/>
  <c r="K11" i="3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  <c r="K20"/>
  <c r="M20" s="1"/>
  <c r="L20"/>
  <c r="N20" s="1"/>
  <c r="K21"/>
  <c r="L21"/>
  <c r="N21" s="1"/>
  <c r="M21"/>
  <c r="K22"/>
  <c r="L22"/>
  <c r="M22"/>
  <c r="N22"/>
  <c r="K23"/>
  <c r="L23"/>
  <c r="M23"/>
  <c r="N23"/>
  <c r="K24"/>
  <c r="L24"/>
  <c r="M24"/>
  <c r="N24"/>
  <c r="K25"/>
  <c r="L25"/>
  <c r="M25"/>
  <c r="N25"/>
  <c r="K26"/>
  <c r="L26"/>
  <c r="M26"/>
  <c r="N26"/>
  <c r="K27"/>
  <c r="L27"/>
  <c r="M27"/>
  <c r="N27"/>
  <c r="K28"/>
  <c r="L28"/>
  <c r="M28"/>
  <c r="N28"/>
  <c r="K29"/>
  <c r="L29"/>
  <c r="M29"/>
  <c r="N29"/>
  <c r="K30"/>
  <c r="L30"/>
  <c r="M30"/>
  <c r="N30"/>
  <c r="K31"/>
  <c r="L31"/>
  <c r="M31"/>
  <c r="N31"/>
  <c r="K32"/>
  <c r="L32"/>
  <c r="M32"/>
  <c r="N32"/>
  <c r="K33"/>
  <c r="L33"/>
  <c r="M33"/>
  <c r="N33"/>
  <c r="K34"/>
  <c r="L34"/>
  <c r="M34"/>
  <c r="N34"/>
  <c r="K35"/>
  <c r="L35"/>
  <c r="M35"/>
  <c r="N35"/>
  <c r="K36"/>
  <c r="M36" s="1"/>
  <c r="L36"/>
  <c r="N36" s="1"/>
  <c r="K37"/>
  <c r="L37"/>
  <c r="M37"/>
  <c r="N37"/>
  <c r="K38"/>
  <c r="L38"/>
  <c r="M38"/>
  <c r="N38"/>
  <c r="K39"/>
  <c r="M39" s="1"/>
  <c r="L39"/>
  <c r="N39" s="1"/>
  <c r="U11" i="4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W18"/>
  <c r="X18"/>
  <c r="U19"/>
  <c r="V19"/>
  <c r="W19"/>
  <c r="X19"/>
  <c r="U20"/>
  <c r="V20"/>
  <c r="W20"/>
  <c r="X20"/>
  <c r="U21"/>
  <c r="W21" s="1"/>
  <c r="V21"/>
  <c r="X21" s="1"/>
  <c r="U22"/>
  <c r="V22"/>
  <c r="W22"/>
  <c r="X22"/>
  <c r="U23"/>
  <c r="V23"/>
  <c r="X23" s="1"/>
  <c r="W23"/>
  <c r="U24"/>
  <c r="V24"/>
  <c r="X24" s="1"/>
  <c r="W24"/>
  <c r="U25"/>
  <c r="W25" s="1"/>
  <c r="V25"/>
  <c r="X25" s="1"/>
  <c r="U26"/>
  <c r="V26"/>
  <c r="X26" s="1"/>
  <c r="W26"/>
  <c r="U27"/>
  <c r="V27"/>
  <c r="X27" s="1"/>
  <c r="W27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W32"/>
  <c r="X32"/>
  <c r="U33"/>
  <c r="V33"/>
  <c r="X33" s="1"/>
  <c r="W33"/>
  <c r="U34"/>
  <c r="V34"/>
  <c r="X34" s="1"/>
  <c r="W34"/>
  <c r="U35"/>
  <c r="V35"/>
  <c r="X35" s="1"/>
  <c r="W35"/>
  <c r="U36"/>
  <c r="V36"/>
  <c r="X36" s="1"/>
  <c r="W36"/>
  <c r="U37"/>
  <c r="V37"/>
  <c r="X37" s="1"/>
  <c r="W37"/>
  <c r="U38"/>
  <c r="V38"/>
  <c r="X38" s="1"/>
  <c r="W38"/>
  <c r="U39"/>
  <c r="V39"/>
  <c r="X39" s="1"/>
  <c r="W39"/>
  <c r="B2" i="2"/>
  <c r="B2" i="6"/>
  <c r="B2" i="3"/>
  <c r="B2" i="4"/>
  <c r="B2" i="5"/>
  <c r="B2" i="7" s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6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4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R11" i="2" l="1"/>
  <c r="P42"/>
  <c r="D41" i="7" s="1"/>
  <c r="P43" i="2"/>
  <c r="D42" i="7" s="1"/>
  <c r="P44" i="2"/>
  <c r="D43" i="7" s="1"/>
  <c r="Q11" i="2"/>
  <c r="O43"/>
  <c r="C42" i="7" s="1"/>
  <c r="O44" i="2"/>
  <c r="C43" i="7" s="1"/>
  <c r="O42" i="2"/>
  <c r="C41" i="7" s="1"/>
  <c r="S11" i="6"/>
  <c r="Q43"/>
  <c r="K42" i="7" s="1"/>
  <c r="Q44" i="6"/>
  <c r="K43" i="7" s="1"/>
  <c r="Q42" i="6"/>
  <c r="K41" i="7" s="1"/>
  <c r="T11" i="6"/>
  <c r="R42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/>
  <c r="R10" i="2"/>
  <c r="Q10"/>
  <c r="T10" i="6"/>
  <c r="S10"/>
  <c r="N10" i="3"/>
  <c r="M10"/>
  <c r="W10" i="4"/>
  <c r="X10"/>
  <c r="D40" i="6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L28" i="7"/>
  <c r="L29"/>
  <c r="L30"/>
  <c r="L31"/>
  <c r="L32"/>
  <c r="L33"/>
  <c r="L34"/>
  <c r="K28"/>
  <c r="K29"/>
  <c r="K30"/>
  <c r="K31"/>
  <c r="K32"/>
  <c r="K33"/>
  <c r="K34"/>
  <c r="K35"/>
  <c r="D40" i="5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J28" i="7"/>
  <c r="J29"/>
  <c r="J30"/>
  <c r="J31"/>
  <c r="J32"/>
  <c r="J33"/>
  <c r="J34"/>
  <c r="J35"/>
  <c r="I28"/>
  <c r="I29"/>
  <c r="I30"/>
  <c r="I31"/>
  <c r="I32"/>
  <c r="I33"/>
  <c r="I34"/>
  <c r="I35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C40"/>
  <c r="C41" s="1"/>
  <c r="H28" i="7"/>
  <c r="H29"/>
  <c r="H30"/>
  <c r="H31"/>
  <c r="H32"/>
  <c r="H33"/>
  <c r="H34"/>
  <c r="G28"/>
  <c r="G29"/>
  <c r="G30"/>
  <c r="G31"/>
  <c r="G32"/>
  <c r="G33"/>
  <c r="G34"/>
  <c r="D40" i="3"/>
  <c r="D41" s="1"/>
  <c r="E40"/>
  <c r="E41" s="1"/>
  <c r="F40"/>
  <c r="F41" s="1"/>
  <c r="G40"/>
  <c r="G41" s="1"/>
  <c r="H40"/>
  <c r="H41" s="1"/>
  <c r="I40"/>
  <c r="I41" s="1"/>
  <c r="J40"/>
  <c r="J41" s="1"/>
  <c r="C40"/>
  <c r="C41" s="1"/>
  <c r="F31" i="7"/>
  <c r="F28"/>
  <c r="F29"/>
  <c r="F30"/>
  <c r="F32"/>
  <c r="F33"/>
  <c r="F34"/>
  <c r="E28"/>
  <c r="E29"/>
  <c r="E30"/>
  <c r="E31"/>
  <c r="E32"/>
  <c r="E33"/>
  <c r="E34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C40"/>
  <c r="C41" s="1"/>
  <c r="D28" i="7"/>
  <c r="D29"/>
  <c r="D30"/>
  <c r="D31"/>
  <c r="D32"/>
  <c r="D33"/>
  <c r="D34"/>
  <c r="C28"/>
  <c r="C29"/>
  <c r="C30"/>
  <c r="C31"/>
  <c r="C32"/>
  <c r="C33"/>
  <c r="C34"/>
  <c r="M29" l="1"/>
  <c r="M33"/>
  <c r="M31"/>
  <c r="M34"/>
  <c r="M32"/>
  <c r="M30"/>
  <c r="M28"/>
  <c r="N33"/>
  <c r="N31"/>
  <c r="N29"/>
  <c r="N34"/>
  <c r="N32"/>
  <c r="N30"/>
  <c r="N28"/>
  <c r="B3"/>
  <c r="B4" i="6"/>
  <c r="B4" i="5"/>
  <c r="B5" i="4"/>
  <c r="B4" i="3"/>
  <c r="B4" i="2"/>
  <c r="Q40" i="6" l="1"/>
  <c r="S41" s="1"/>
  <c r="R40" l="1"/>
  <c r="T41" s="1"/>
  <c r="R40" i="5" l="1"/>
  <c r="T41" s="1"/>
  <c r="Q40" l="1"/>
  <c r="S41" s="1"/>
  <c r="I11" i="7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36"/>
  <c r="J36"/>
  <c r="I37"/>
  <c r="J37"/>
  <c r="I38"/>
  <c r="J38"/>
  <c r="I39"/>
  <c r="J39"/>
  <c r="G37"/>
  <c r="H20"/>
  <c r="H23"/>
  <c r="H24"/>
  <c r="H25"/>
  <c r="H26"/>
  <c r="H27"/>
  <c r="H35"/>
  <c r="H37"/>
  <c r="H38"/>
  <c r="H39"/>
  <c r="H19"/>
  <c r="G15"/>
  <c r="H14"/>
  <c r="H15"/>
  <c r="H16"/>
  <c r="H17"/>
  <c r="H18"/>
  <c r="G13"/>
  <c r="G14"/>
  <c r="G16"/>
  <c r="G17"/>
  <c r="G18"/>
  <c r="G19"/>
  <c r="G20"/>
  <c r="G21"/>
  <c r="G22"/>
  <c r="G24"/>
  <c r="G25"/>
  <c r="G26"/>
  <c r="G27"/>
  <c r="G35"/>
  <c r="G36"/>
  <c r="G38"/>
  <c r="G39"/>
  <c r="H13"/>
  <c r="G23"/>
  <c r="F35"/>
  <c r="D11"/>
  <c r="D12"/>
  <c r="D13"/>
  <c r="D14"/>
  <c r="D15"/>
  <c r="D16"/>
  <c r="D17"/>
  <c r="D18"/>
  <c r="D19"/>
  <c r="D20"/>
  <c r="D21"/>
  <c r="D22"/>
  <c r="D23"/>
  <c r="D24"/>
  <c r="D25"/>
  <c r="D26"/>
  <c r="D27"/>
  <c r="D35"/>
  <c r="D36"/>
  <c r="D37"/>
  <c r="D38"/>
  <c r="D39"/>
  <c r="P40" i="2"/>
  <c r="R41" s="1"/>
  <c r="L40" i="3" l="1"/>
  <c r="N41" s="1"/>
  <c r="U40" i="4"/>
  <c r="W41" s="1"/>
  <c r="K40" i="3"/>
  <c r="M41" s="1"/>
  <c r="V40" i="4"/>
  <c r="X41" s="1"/>
  <c r="H36" i="7"/>
  <c r="K10" l="1"/>
  <c r="K11"/>
  <c r="L11"/>
  <c r="K12"/>
  <c r="L12"/>
  <c r="K13"/>
  <c r="L13"/>
  <c r="K14"/>
  <c r="L14"/>
  <c r="K15"/>
  <c r="L15"/>
  <c r="K16"/>
  <c r="L16"/>
  <c r="L17"/>
  <c r="K18"/>
  <c r="L18"/>
  <c r="L19"/>
  <c r="K20"/>
  <c r="L20"/>
  <c r="L21"/>
  <c r="K22"/>
  <c r="L22"/>
  <c r="L23"/>
  <c r="K24"/>
  <c r="L24"/>
  <c r="L25"/>
  <c r="K26"/>
  <c r="L26"/>
  <c r="K27"/>
  <c r="L27"/>
  <c r="L35"/>
  <c r="N35" s="1"/>
  <c r="K36"/>
  <c r="L36"/>
  <c r="K37"/>
  <c r="L37"/>
  <c r="L38"/>
  <c r="K39"/>
  <c r="L39"/>
  <c r="L10"/>
  <c r="J10"/>
  <c r="I10"/>
  <c r="H11"/>
  <c r="H12"/>
  <c r="H21"/>
  <c r="H22"/>
  <c r="G12"/>
  <c r="C11"/>
  <c r="C12"/>
  <c r="C13"/>
  <c r="C14"/>
  <c r="C15"/>
  <c r="C16"/>
  <c r="C17"/>
  <c r="C18"/>
  <c r="C19"/>
  <c r="C20"/>
  <c r="C21"/>
  <c r="C22"/>
  <c r="C23"/>
  <c r="C24"/>
  <c r="C25"/>
  <c r="C26"/>
  <c r="C27"/>
  <c r="C35"/>
  <c r="C36"/>
  <c r="C37"/>
  <c r="C38"/>
  <c r="C39"/>
  <c r="O40" i="2"/>
  <c r="Q41" s="1"/>
  <c r="J40" i="7" l="1"/>
  <c r="I40"/>
  <c r="L40"/>
  <c r="C10"/>
  <c r="K25"/>
  <c r="K23"/>
  <c r="K19"/>
  <c r="K38"/>
  <c r="K21"/>
  <c r="K17"/>
  <c r="G11"/>
  <c r="G10"/>
  <c r="H10"/>
  <c r="F10"/>
  <c r="E36"/>
  <c r="M36" s="1"/>
  <c r="E26"/>
  <c r="M26" s="1"/>
  <c r="E22"/>
  <c r="M22" s="1"/>
  <c r="E18"/>
  <c r="M18" s="1"/>
  <c r="E14"/>
  <c r="M14" s="1"/>
  <c r="F39"/>
  <c r="N39" s="1"/>
  <c r="F25"/>
  <c r="N25" s="1"/>
  <c r="F19"/>
  <c r="N19" s="1"/>
  <c r="F13"/>
  <c r="N13" s="1"/>
  <c r="F11"/>
  <c r="N11" s="1"/>
  <c r="E38"/>
  <c r="E24"/>
  <c r="M24" s="1"/>
  <c r="E20"/>
  <c r="M20" s="1"/>
  <c r="E16"/>
  <c r="M16" s="1"/>
  <c r="E12"/>
  <c r="M12" s="1"/>
  <c r="F37"/>
  <c r="N37" s="1"/>
  <c r="F27"/>
  <c r="N27" s="1"/>
  <c r="F23"/>
  <c r="N23" s="1"/>
  <c r="F21"/>
  <c r="N21" s="1"/>
  <c r="F17"/>
  <c r="N17" s="1"/>
  <c r="F15"/>
  <c r="N15" s="1"/>
  <c r="E39"/>
  <c r="M39" s="1"/>
  <c r="E37"/>
  <c r="M37" s="1"/>
  <c r="E35"/>
  <c r="M35" s="1"/>
  <c r="E27"/>
  <c r="M27" s="1"/>
  <c r="E25"/>
  <c r="E23"/>
  <c r="E21"/>
  <c r="E19"/>
  <c r="E17"/>
  <c r="E15"/>
  <c r="M15" s="1"/>
  <c r="E13"/>
  <c r="M13" s="1"/>
  <c r="E11"/>
  <c r="M11" s="1"/>
  <c r="F38"/>
  <c r="N38" s="1"/>
  <c r="F36"/>
  <c r="N36" s="1"/>
  <c r="F26"/>
  <c r="N26" s="1"/>
  <c r="F24"/>
  <c r="N24" s="1"/>
  <c r="F22"/>
  <c r="N22" s="1"/>
  <c r="F20"/>
  <c r="N20" s="1"/>
  <c r="F18"/>
  <c r="N18" s="1"/>
  <c r="F16"/>
  <c r="N16" s="1"/>
  <c r="F14"/>
  <c r="N14" s="1"/>
  <c r="F12"/>
  <c r="N12" s="1"/>
  <c r="E10"/>
  <c r="D10"/>
  <c r="M17" l="1"/>
  <c r="M23"/>
  <c r="M25"/>
  <c r="F40"/>
  <c r="G40"/>
  <c r="K40"/>
  <c r="E40"/>
  <c r="D40"/>
  <c r="H40"/>
  <c r="C40"/>
  <c r="M19"/>
  <c r="M21"/>
  <c r="M38"/>
  <c r="N10"/>
  <c r="M10"/>
  <c r="N43" l="1"/>
  <c r="N42"/>
  <c r="N41"/>
  <c r="M43"/>
  <c r="M42"/>
  <c r="M41"/>
  <c r="M40"/>
  <c r="N40"/>
</calcChain>
</file>

<file path=xl/sharedStrings.xml><?xml version="1.0" encoding="utf-8"?>
<sst xmlns="http://schemas.openxmlformats.org/spreadsheetml/2006/main" count="231" uniqueCount="92">
  <si>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</si>
  <si>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</si>
  <si>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</si>
  <si>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</si>
  <si>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</si>
  <si>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</si>
  <si>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</si>
  <si>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</si>
  <si>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</si>
  <si>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</si>
  <si>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</si>
  <si>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</si>
  <si>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</si>
  <si>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</si>
  <si>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</si>
  <si>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</si>
  <si>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</si>
  <si>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</si>
  <si>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</si>
  <si>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</si>
  <si>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</si>
  <si>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</si>
  <si>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</si>
  <si>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</si>
  <si>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</si>
  <si>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</si>
  <si>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</si>
  <si>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</si>
  <si>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</si>
  <si>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</si>
  <si>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</si>
  <si>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</si>
  <si>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</si>
  <si>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</si>
  <si>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</si>
  <si>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</si>
  <si>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</si>
  <si>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</si>
  <si>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</si>
  <si>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</si>
  <si>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</si>
  <si>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</si>
  <si>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</si>
  <si>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</si>
  <si>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</si>
  <si>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</si>
  <si>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</si>
  <si>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</si>
  <si>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</si>
  <si>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</si>
  <si>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</si>
  <si>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</si>
  <si>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</si>
  <si>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</si>
  <si>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</si>
  <si>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</si>
  <si>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</si>
  <si>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</si>
  <si>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</si>
  <si>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</si>
  <si>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</si>
  <si>
    <t>группа "Солнышко" за 2023 / 2024 учебный год</t>
  </si>
  <si>
    <t>Воспитатель Боровикова П.А.</t>
  </si>
  <si>
    <t>ДБ</t>
  </si>
  <si>
    <t>УБ</t>
  </si>
  <si>
    <t>ЕБ</t>
  </si>
  <si>
    <t>ВБ</t>
  </si>
  <si>
    <t>АГ</t>
  </si>
  <si>
    <t>СД</t>
  </si>
  <si>
    <t>ПК</t>
  </si>
  <si>
    <t>ЖК</t>
  </si>
  <si>
    <t>ЭК</t>
  </si>
  <si>
    <t>ВК</t>
  </si>
  <si>
    <t>ЕК</t>
  </si>
  <si>
    <t>ОК</t>
  </si>
  <si>
    <t>ТК</t>
  </si>
  <si>
    <t>НК</t>
  </si>
  <si>
    <t>ЯК</t>
  </si>
  <si>
    <t>ТиК</t>
  </si>
  <si>
    <t>СЛ</t>
  </si>
  <si>
    <t>НЛ</t>
  </si>
  <si>
    <t>ВМ</t>
  </si>
  <si>
    <t>ДМ</t>
  </si>
  <si>
    <t>ВлК</t>
  </si>
  <si>
    <t>ММ</t>
  </si>
  <si>
    <t>ЛП</t>
  </si>
  <si>
    <t>АР</t>
  </si>
  <si>
    <t>ГР</t>
  </si>
  <si>
    <t>ПС</t>
  </si>
  <si>
    <t>НС</t>
  </si>
  <si>
    <t>СС</t>
  </si>
  <si>
    <t>СЧ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</si>
</sst>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0.0"/>
    <numFmt numFmtId="167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0" fillId="2" borderId="1" xfId="2" applyNumberFormat="1" applyFont="1" applyFill="1" applyBorder="1"/>
    <xf numFmtId="166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80</c:v>
                </c:pt>
                <c:pt idx="1">
                  <c:v>80</c:v>
                </c:pt>
                <c:pt idx="2">
                  <c:v>40</c:v>
                </c:pt>
                <c:pt idx="3">
                  <c:v>80</c:v>
                </c:pt>
                <c:pt idx="4">
                  <c:v>80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60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60</c:v>
                </c:pt>
                <c:pt idx="21">
                  <c:v>80</c:v>
                </c:pt>
                <c:pt idx="22">
                  <c:v>80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80</c:v>
                </c:pt>
                <c:pt idx="27">
                  <c:v>60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100</c:v>
                </c:pt>
                <c:pt idx="1">
                  <c:v>80</c:v>
                </c:pt>
                <c:pt idx="2">
                  <c:v>40</c:v>
                </c:pt>
                <c:pt idx="3">
                  <c:v>100</c:v>
                </c:pt>
                <c:pt idx="4">
                  <c:v>100</c:v>
                </c:pt>
                <c:pt idx="5">
                  <c:v>60</c:v>
                </c:pt>
                <c:pt idx="6">
                  <c:v>100</c:v>
                </c:pt>
                <c:pt idx="7">
                  <c:v>100</c:v>
                </c:pt>
                <c:pt idx="8">
                  <c:v>80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60</c:v>
                </c:pt>
                <c:pt idx="26">
                  <c:v>100</c:v>
                </c:pt>
                <c:pt idx="27">
                  <c:v>60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gapWidth val="219"/>
        <c:overlap val="-27"/>
        <c:axId val="74985856"/>
        <c:axId val="74987392"/>
      </c:barChart>
      <c:catAx>
        <c:axId val="74985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87392"/>
        <c:crosses val="autoZero"/>
        <c:auto val="1"/>
        <c:lblAlgn val="ctr"/>
        <c:lblOffset val="100"/>
      </c:catAx>
      <c:valAx>
        <c:axId val="749873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8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85</c:v>
                </c:pt>
                <c:pt idx="1">
                  <c:v>70</c:v>
                </c:pt>
                <c:pt idx="2">
                  <c:v>40</c:v>
                </c:pt>
                <c:pt idx="3">
                  <c:v>60</c:v>
                </c:pt>
                <c:pt idx="4">
                  <c:v>75</c:v>
                </c:pt>
                <c:pt idx="5">
                  <c:v>40</c:v>
                </c:pt>
                <c:pt idx="6">
                  <c:v>70</c:v>
                </c:pt>
                <c:pt idx="7">
                  <c:v>70</c:v>
                </c:pt>
                <c:pt idx="8">
                  <c:v>65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80</c:v>
                </c:pt>
                <c:pt idx="18">
                  <c:v>65</c:v>
                </c:pt>
                <c:pt idx="19">
                  <c:v>80</c:v>
                </c:pt>
                <c:pt idx="20">
                  <c:v>60</c:v>
                </c:pt>
                <c:pt idx="21">
                  <c:v>65</c:v>
                </c:pt>
                <c:pt idx="22">
                  <c:v>65</c:v>
                </c:pt>
                <c:pt idx="23">
                  <c:v>60</c:v>
                </c:pt>
                <c:pt idx="24">
                  <c:v>70</c:v>
                </c:pt>
                <c:pt idx="25">
                  <c:v>60</c:v>
                </c:pt>
                <c:pt idx="26">
                  <c:v>85</c:v>
                </c:pt>
                <c:pt idx="27">
                  <c:v>60</c:v>
                </c:pt>
                <c:pt idx="28">
                  <c:v>60</c:v>
                </c:pt>
                <c:pt idx="29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100</c:v>
                </c:pt>
                <c:pt idx="1">
                  <c:v>80</c:v>
                </c:pt>
                <c:pt idx="2">
                  <c:v>40</c:v>
                </c:pt>
                <c:pt idx="3">
                  <c:v>80</c:v>
                </c:pt>
                <c:pt idx="4">
                  <c:v>85</c:v>
                </c:pt>
                <c:pt idx="5">
                  <c:v>40</c:v>
                </c:pt>
                <c:pt idx="6">
                  <c:v>80</c:v>
                </c:pt>
                <c:pt idx="7">
                  <c:v>85</c:v>
                </c:pt>
                <c:pt idx="8">
                  <c:v>80</c:v>
                </c:pt>
                <c:pt idx="9">
                  <c:v>95</c:v>
                </c:pt>
                <c:pt idx="10">
                  <c:v>100</c:v>
                </c:pt>
                <c:pt idx="11">
                  <c:v>85</c:v>
                </c:pt>
                <c:pt idx="12">
                  <c:v>100</c:v>
                </c:pt>
                <c:pt idx="13">
                  <c:v>80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100</c:v>
                </c:pt>
                <c:pt idx="18">
                  <c:v>80</c:v>
                </c:pt>
                <c:pt idx="19">
                  <c:v>80</c:v>
                </c:pt>
                <c:pt idx="20">
                  <c:v>60</c:v>
                </c:pt>
                <c:pt idx="21">
                  <c:v>65</c:v>
                </c:pt>
                <c:pt idx="22">
                  <c:v>80</c:v>
                </c:pt>
                <c:pt idx="23">
                  <c:v>75</c:v>
                </c:pt>
                <c:pt idx="24">
                  <c:v>80</c:v>
                </c:pt>
                <c:pt idx="25">
                  <c:v>60</c:v>
                </c:pt>
                <c:pt idx="26">
                  <c:v>100</c:v>
                </c:pt>
                <c:pt idx="27">
                  <c:v>75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gapWidth val="219"/>
        <c:overlap val="-27"/>
        <c:axId val="75435008"/>
        <c:axId val="75449088"/>
      </c:barChart>
      <c:catAx>
        <c:axId val="754350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49088"/>
        <c:crosses val="autoZero"/>
        <c:auto val="1"/>
        <c:lblAlgn val="ctr"/>
        <c:lblOffset val="100"/>
      </c:catAx>
      <c:valAx>
        <c:axId val="754490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3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100</c:v>
                </c:pt>
                <c:pt idx="1">
                  <c:v>80</c:v>
                </c:pt>
                <c:pt idx="2">
                  <c:v>42.222222222222221</c:v>
                </c:pt>
                <c:pt idx="3">
                  <c:v>60</c:v>
                </c:pt>
                <c:pt idx="4">
                  <c:v>80</c:v>
                </c:pt>
                <c:pt idx="5">
                  <c:v>40</c:v>
                </c:pt>
                <c:pt idx="6">
                  <c:v>80</c:v>
                </c:pt>
                <c:pt idx="7">
                  <c:v>80</c:v>
                </c:pt>
                <c:pt idx="8">
                  <c:v>62.222222222222221</c:v>
                </c:pt>
                <c:pt idx="9">
                  <c:v>80</c:v>
                </c:pt>
                <c:pt idx="10">
                  <c:v>80</c:v>
                </c:pt>
                <c:pt idx="11">
                  <c:v>77.777777777777786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80</c:v>
                </c:pt>
                <c:pt idx="18">
                  <c:v>60</c:v>
                </c:pt>
                <c:pt idx="19">
                  <c:v>80</c:v>
                </c:pt>
                <c:pt idx="20">
                  <c:v>60</c:v>
                </c:pt>
                <c:pt idx="21">
                  <c:v>80</c:v>
                </c:pt>
                <c:pt idx="22">
                  <c:v>80</c:v>
                </c:pt>
                <c:pt idx="23">
                  <c:v>60</c:v>
                </c:pt>
                <c:pt idx="24">
                  <c:v>80</c:v>
                </c:pt>
                <c:pt idx="25">
                  <c:v>62.222222222222221</c:v>
                </c:pt>
                <c:pt idx="26">
                  <c:v>80</c:v>
                </c:pt>
                <c:pt idx="27">
                  <c:v>60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80</c:v>
                </c:pt>
                <c:pt idx="4">
                  <c:v>97.777777777777786</c:v>
                </c:pt>
                <c:pt idx="5">
                  <c:v>60</c:v>
                </c:pt>
                <c:pt idx="6">
                  <c:v>97.777777777777786</c:v>
                </c:pt>
                <c:pt idx="7">
                  <c:v>80</c:v>
                </c:pt>
                <c:pt idx="8">
                  <c:v>80</c:v>
                </c:pt>
                <c:pt idx="9">
                  <c:v>97.777777777777786</c:v>
                </c:pt>
                <c:pt idx="10">
                  <c:v>100</c:v>
                </c:pt>
                <c:pt idx="11">
                  <c:v>97.777777777777786</c:v>
                </c:pt>
                <c:pt idx="12">
                  <c:v>100</c:v>
                </c:pt>
                <c:pt idx="13">
                  <c:v>80</c:v>
                </c:pt>
                <c:pt idx="14">
                  <c:v>82.222222222222214</c:v>
                </c:pt>
                <c:pt idx="15">
                  <c:v>62.222222222222221</c:v>
                </c:pt>
                <c:pt idx="16">
                  <c:v>80</c:v>
                </c:pt>
                <c:pt idx="17">
                  <c:v>97.777777777777786</c:v>
                </c:pt>
                <c:pt idx="18">
                  <c:v>80</c:v>
                </c:pt>
                <c:pt idx="19">
                  <c:v>82.222222222222214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82.222222222222214</c:v>
                </c:pt>
                <c:pt idx="25">
                  <c:v>80</c:v>
                </c:pt>
                <c:pt idx="26">
                  <c:v>100</c:v>
                </c:pt>
                <c:pt idx="27">
                  <c:v>62.222222222222221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gapWidth val="219"/>
        <c:overlap val="-27"/>
        <c:axId val="75483008"/>
        <c:axId val="75484544"/>
      </c:barChart>
      <c:catAx>
        <c:axId val="754830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84544"/>
        <c:crosses val="autoZero"/>
        <c:auto val="1"/>
        <c:lblAlgn val="ctr"/>
        <c:lblOffset val="100"/>
      </c:catAx>
      <c:valAx>
        <c:axId val="754845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8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71.428571428571431</c:v>
                </c:pt>
                <c:pt idx="1">
                  <c:v>71.428571428571431</c:v>
                </c:pt>
                <c:pt idx="2">
                  <c:v>40</c:v>
                </c:pt>
                <c:pt idx="3">
                  <c:v>68.571428571428569</c:v>
                </c:pt>
                <c:pt idx="4">
                  <c:v>74.285714285714292</c:v>
                </c:pt>
                <c:pt idx="5">
                  <c:v>40</c:v>
                </c:pt>
                <c:pt idx="6">
                  <c:v>80</c:v>
                </c:pt>
                <c:pt idx="7">
                  <c:v>71.428571428571431</c:v>
                </c:pt>
                <c:pt idx="8">
                  <c:v>68.571428571428569</c:v>
                </c:pt>
                <c:pt idx="9">
                  <c:v>80</c:v>
                </c:pt>
                <c:pt idx="10">
                  <c:v>88.571428571428584</c:v>
                </c:pt>
                <c:pt idx="11">
                  <c:v>71.428571428571431</c:v>
                </c:pt>
                <c:pt idx="12">
                  <c:v>91.428571428571431</c:v>
                </c:pt>
                <c:pt idx="13">
                  <c:v>80</c:v>
                </c:pt>
                <c:pt idx="14">
                  <c:v>80</c:v>
                </c:pt>
                <c:pt idx="15">
                  <c:v>68.571428571428569</c:v>
                </c:pt>
                <c:pt idx="16">
                  <c:v>80</c:v>
                </c:pt>
                <c:pt idx="17">
                  <c:v>62.857142857142854</c:v>
                </c:pt>
                <c:pt idx="18">
                  <c:v>68.571428571428569</c:v>
                </c:pt>
                <c:pt idx="19">
                  <c:v>71.428571428571431</c:v>
                </c:pt>
                <c:pt idx="20">
                  <c:v>68.571428571428569</c:v>
                </c:pt>
                <c:pt idx="21">
                  <c:v>77.142857142857153</c:v>
                </c:pt>
                <c:pt idx="22">
                  <c:v>80</c:v>
                </c:pt>
                <c:pt idx="23">
                  <c:v>60</c:v>
                </c:pt>
                <c:pt idx="24">
                  <c:v>80</c:v>
                </c:pt>
                <c:pt idx="25">
                  <c:v>68.571428571428569</c:v>
                </c:pt>
                <c:pt idx="26">
                  <c:v>100</c:v>
                </c:pt>
                <c:pt idx="27">
                  <c:v>60</c:v>
                </c:pt>
                <c:pt idx="28">
                  <c:v>60</c:v>
                </c:pt>
                <c:pt idx="29">
                  <c:v>85.714285714285708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91.428571428571431</c:v>
                </c:pt>
                <c:pt idx="1">
                  <c:v>88.571428571428584</c:v>
                </c:pt>
                <c:pt idx="2">
                  <c:v>45.714285714285715</c:v>
                </c:pt>
                <c:pt idx="3">
                  <c:v>88.571428571428584</c:v>
                </c:pt>
                <c:pt idx="4">
                  <c:v>74.285714285714292</c:v>
                </c:pt>
                <c:pt idx="5">
                  <c:v>60</c:v>
                </c:pt>
                <c:pt idx="6">
                  <c:v>97.142857142857125</c:v>
                </c:pt>
                <c:pt idx="7">
                  <c:v>80</c:v>
                </c:pt>
                <c:pt idx="8">
                  <c:v>80</c:v>
                </c:pt>
                <c:pt idx="9">
                  <c:v>100</c:v>
                </c:pt>
                <c:pt idx="10">
                  <c:v>100</c:v>
                </c:pt>
                <c:pt idx="11">
                  <c:v>88.571428571428584</c:v>
                </c:pt>
                <c:pt idx="12">
                  <c:v>100</c:v>
                </c:pt>
                <c:pt idx="13">
                  <c:v>88.571428571428584</c:v>
                </c:pt>
                <c:pt idx="14">
                  <c:v>88.571428571428584</c:v>
                </c:pt>
                <c:pt idx="15">
                  <c:v>68.571428571428569</c:v>
                </c:pt>
                <c:pt idx="16">
                  <c:v>88.571428571428584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77.142857142857153</c:v>
                </c:pt>
                <c:pt idx="22">
                  <c:v>80</c:v>
                </c:pt>
                <c:pt idx="23">
                  <c:v>77.142857142857153</c:v>
                </c:pt>
                <c:pt idx="24">
                  <c:v>80</c:v>
                </c:pt>
                <c:pt idx="25">
                  <c:v>77.142857142857153</c:v>
                </c:pt>
                <c:pt idx="26">
                  <c:v>100</c:v>
                </c:pt>
                <c:pt idx="27">
                  <c:v>80</c:v>
                </c:pt>
                <c:pt idx="28">
                  <c:v>68.571428571428569</c:v>
                </c:pt>
                <c:pt idx="29">
                  <c:v>88.571428571428584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gapWidth val="219"/>
        <c:overlap val="-27"/>
        <c:axId val="76788480"/>
        <c:axId val="76790016"/>
      </c:barChart>
      <c:catAx>
        <c:axId val="76788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90016"/>
        <c:crosses val="autoZero"/>
        <c:auto val="1"/>
        <c:lblAlgn val="ctr"/>
        <c:lblOffset val="100"/>
      </c:catAx>
      <c:valAx>
        <c:axId val="767900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8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91.428571428571431</c:v>
                </c:pt>
                <c:pt idx="1">
                  <c:v>80</c:v>
                </c:pt>
                <c:pt idx="2">
                  <c:v>40</c:v>
                </c:pt>
                <c:pt idx="3">
                  <c:v>60</c:v>
                </c:pt>
                <c:pt idx="4">
                  <c:v>68.571428571428569</c:v>
                </c:pt>
                <c:pt idx="5">
                  <c:v>40</c:v>
                </c:pt>
                <c:pt idx="6">
                  <c:v>71.428571428571431</c:v>
                </c:pt>
                <c:pt idx="7">
                  <c:v>80</c:v>
                </c:pt>
                <c:pt idx="8">
                  <c:v>68.571428571428569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88.571428571428584</c:v>
                </c:pt>
                <c:pt idx="13">
                  <c:v>71.428571428571431</c:v>
                </c:pt>
                <c:pt idx="14">
                  <c:v>80</c:v>
                </c:pt>
                <c:pt idx="15">
                  <c:v>60</c:v>
                </c:pt>
                <c:pt idx="16">
                  <c:v>80</c:v>
                </c:pt>
                <c:pt idx="17">
                  <c:v>80</c:v>
                </c:pt>
                <c:pt idx="18">
                  <c:v>62.857142857142854</c:v>
                </c:pt>
                <c:pt idx="19">
                  <c:v>80</c:v>
                </c:pt>
                <c:pt idx="20">
                  <c:v>60</c:v>
                </c:pt>
                <c:pt idx="21">
                  <c:v>80</c:v>
                </c:pt>
                <c:pt idx="22">
                  <c:v>80</c:v>
                </c:pt>
                <c:pt idx="23">
                  <c:v>68.571428571428569</c:v>
                </c:pt>
                <c:pt idx="24">
                  <c:v>80</c:v>
                </c:pt>
                <c:pt idx="25">
                  <c:v>60</c:v>
                </c:pt>
                <c:pt idx="26">
                  <c:v>80</c:v>
                </c:pt>
                <c:pt idx="27">
                  <c:v>60</c:v>
                </c:pt>
                <c:pt idx="28">
                  <c:v>60</c:v>
                </c:pt>
                <c:pt idx="29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ДБ</c:v>
                </c:pt>
                <c:pt idx="1">
                  <c:v>УБ</c:v>
                </c:pt>
                <c:pt idx="2">
                  <c:v>ЕБ</c:v>
                </c:pt>
                <c:pt idx="3">
                  <c:v>ВБ</c:v>
                </c:pt>
                <c:pt idx="4">
                  <c:v>НГ</c:v>
                </c:pt>
                <c:pt idx="5">
                  <c:v>АГ</c:v>
                </c:pt>
                <c:pt idx="6">
                  <c:v>СД</c:v>
                </c:pt>
                <c:pt idx="7">
                  <c:v>ПК</c:v>
                </c:pt>
                <c:pt idx="8">
                  <c:v>ЖК</c:v>
                </c:pt>
                <c:pt idx="9">
                  <c:v>ЭК</c:v>
                </c:pt>
                <c:pt idx="10">
                  <c:v>ВК</c:v>
                </c:pt>
                <c:pt idx="11">
                  <c:v>ЕК</c:v>
                </c:pt>
                <c:pt idx="12">
                  <c:v>ОК</c:v>
                </c:pt>
                <c:pt idx="13">
                  <c:v>ТК</c:v>
                </c:pt>
                <c:pt idx="14">
                  <c:v>НК</c:v>
                </c:pt>
                <c:pt idx="15">
                  <c:v>ЯК</c:v>
                </c:pt>
                <c:pt idx="16">
                  <c:v>ТиК</c:v>
                </c:pt>
                <c:pt idx="17">
                  <c:v>СЛ</c:v>
                </c:pt>
                <c:pt idx="18">
                  <c:v>НЛ</c:v>
                </c:pt>
                <c:pt idx="19">
                  <c:v>ВМ</c:v>
                </c:pt>
                <c:pt idx="20">
                  <c:v>ДМ</c:v>
                </c:pt>
                <c:pt idx="21">
                  <c:v>ВлК</c:v>
                </c:pt>
                <c:pt idx="22">
                  <c:v>ММ</c:v>
                </c:pt>
                <c:pt idx="23">
                  <c:v>ЛП</c:v>
                </c:pt>
                <c:pt idx="24">
                  <c:v>АР</c:v>
                </c:pt>
                <c:pt idx="25">
                  <c:v>ГР</c:v>
                </c:pt>
                <c:pt idx="26">
                  <c:v>ПС</c:v>
                </c:pt>
                <c:pt idx="27">
                  <c:v>НС</c:v>
                </c:pt>
                <c:pt idx="28">
                  <c:v>СС</c:v>
                </c:pt>
                <c:pt idx="29">
                  <c:v>СЧ</c:v>
                </c:pt>
              </c:strCache>
            </c:str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97.142857142857125</c:v>
                </c:pt>
                <c:pt idx="1">
                  <c:v>88.571428571428584</c:v>
                </c:pt>
                <c:pt idx="2">
                  <c:v>48.571428571428562</c:v>
                </c:pt>
                <c:pt idx="3">
                  <c:v>80</c:v>
                </c:pt>
                <c:pt idx="4">
                  <c:v>88.571428571428584</c:v>
                </c:pt>
                <c:pt idx="5">
                  <c:v>48.571428571428562</c:v>
                </c:pt>
                <c:pt idx="6">
                  <c:v>88.571428571428584</c:v>
                </c:pt>
                <c:pt idx="7">
                  <c:v>80</c:v>
                </c:pt>
                <c:pt idx="8">
                  <c:v>80</c:v>
                </c:pt>
                <c:pt idx="9">
                  <c:v>88.571428571428584</c:v>
                </c:pt>
                <c:pt idx="10">
                  <c:v>97.142857142857125</c:v>
                </c:pt>
                <c:pt idx="11">
                  <c:v>97.142857142857125</c:v>
                </c:pt>
                <c:pt idx="12">
                  <c:v>100</c:v>
                </c:pt>
                <c:pt idx="13">
                  <c:v>80</c:v>
                </c:pt>
                <c:pt idx="14">
                  <c:v>80</c:v>
                </c:pt>
                <c:pt idx="15">
                  <c:v>71.428571428571431</c:v>
                </c:pt>
                <c:pt idx="16">
                  <c:v>80</c:v>
                </c:pt>
                <c:pt idx="17">
                  <c:v>100</c:v>
                </c:pt>
                <c:pt idx="18">
                  <c:v>82.857142857142861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77.142857142857153</c:v>
                </c:pt>
                <c:pt idx="26">
                  <c:v>100</c:v>
                </c:pt>
                <c:pt idx="27">
                  <c:v>80</c:v>
                </c:pt>
                <c:pt idx="28">
                  <c:v>68.571428571428569</c:v>
                </c:pt>
                <c:pt idx="29">
                  <c:v>97.142857142857125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gapWidth val="219"/>
        <c:overlap val="-27"/>
        <c:axId val="77553024"/>
        <c:axId val="77563008"/>
      </c:barChart>
      <c:catAx>
        <c:axId val="77553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563008"/>
        <c:crosses val="autoZero"/>
        <c:auto val="1"/>
        <c:lblAlgn val="ctr"/>
        <c:lblOffset val="100"/>
      </c:catAx>
      <c:valAx>
        <c:axId val="775630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55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17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24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72</c:v>
                </c:pt>
                <c:pt idx="1">
                  <c:v>69.166666666666671</c:v>
                </c:pt>
                <c:pt idx="2">
                  <c:v>72.148148148148138</c:v>
                </c:pt>
                <c:pt idx="3">
                  <c:v>72.285714285714292</c:v>
                </c:pt>
                <c:pt idx="4">
                  <c:v>71.714285714285722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84</c:v>
                </c:pt>
                <c:pt idx="1">
                  <c:v>78.166666666666671</c:v>
                </c:pt>
                <c:pt idx="2">
                  <c:v>82.666666666666671</c:v>
                </c:pt>
                <c:pt idx="3">
                  <c:v>82.571428571428584</c:v>
                </c:pt>
                <c:pt idx="4">
                  <c:v>82.666666666666671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gapWidth val="219"/>
        <c:overlap val="-27"/>
        <c:axId val="77636352"/>
        <c:axId val="77637888"/>
      </c:barChart>
      <c:catAx>
        <c:axId val="77636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637888"/>
        <c:crosses val="autoZero"/>
        <c:auto val="1"/>
        <c:lblAlgn val="ctr"/>
        <c:lblOffset val="100"/>
      </c:catAx>
      <c:valAx>
        <c:axId val="77637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63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=""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=""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=""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45"/>
  <sheetViews>
    <sheetView topLeftCell="A13" zoomScale="80" zoomScaleNormal="80" workbookViewId="0">
      <selection activeCell="A8" sqref="A8:X45"/>
    </sheetView>
  </sheetViews>
  <sheetFormatPr defaultRowHeight="1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>
      <c r="B2" s="41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B5" s="43" t="s">
        <v>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>
      <c r="A8" s="45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4"/>
  <sheetViews>
    <sheetView topLeftCell="A9" zoomScale="80" zoomScaleNormal="80" workbookViewId="0">
      <selection activeCell="B39" sqref="B39"/>
    </sheetView>
  </sheetViews>
  <sheetFormatPr defaultColWidth="5.7109375" defaultRowHeight="1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>
      <c r="B4" s="41" t="str">
        <f>СТАРТ!B5:X5</f>
        <v>группа "Солнышко" за 2023 / 2024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>
      <c r="B6" s="60" t="s">
        <v>12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8" spans="1:20" ht="228.75" customHeight="1">
      <c r="A8" s="30" t="s">
        <v>0</v>
      </c>
      <c r="B8" s="54" t="s">
        <v>1</v>
      </c>
      <c r="C8" s="58" t="s">
        <v>28</v>
      </c>
      <c r="D8" s="59"/>
      <c r="E8" s="58" t="s">
        <v>26</v>
      </c>
      <c r="F8" s="59"/>
      <c r="G8" s="58" t="s">
        <v>29</v>
      </c>
      <c r="H8" s="59"/>
      <c r="I8" s="58" t="s">
        <v>30</v>
      </c>
      <c r="J8" s="59"/>
      <c r="K8" s="58" t="s">
        <v>31</v>
      </c>
      <c r="L8" s="59"/>
      <c r="M8" s="58" t="s">
        <v>32</v>
      </c>
      <c r="N8" s="59"/>
      <c r="O8" s="58" t="s">
        <v>33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31" t="s">
        <v>63</v>
      </c>
      <c r="C10" s="32">
        <v>4</v>
      </c>
      <c r="D10" s="33">
        <v>5</v>
      </c>
      <c r="E10" s="32">
        <v>4</v>
      </c>
      <c r="F10" s="33">
        <v>5</v>
      </c>
      <c r="G10" s="32">
        <v>4</v>
      </c>
      <c r="H10" s="33">
        <v>5</v>
      </c>
      <c r="I10" s="33">
        <v>4</v>
      </c>
      <c r="J10" s="33">
        <v>5</v>
      </c>
      <c r="K10" s="33">
        <v>3</v>
      </c>
      <c r="L10" s="33">
        <v>4</v>
      </c>
      <c r="M10" s="33">
        <v>3</v>
      </c>
      <c r="N10" s="33">
        <v>4</v>
      </c>
      <c r="O10" s="33">
        <v>3</v>
      </c>
      <c r="P10" s="33">
        <v>4</v>
      </c>
      <c r="Q10" s="24">
        <f>SUM(C10+E10+G10+I10+K10+M10+O10)/7</f>
        <v>3.5714285714285716</v>
      </c>
      <c r="R10" s="24">
        <f>SUM(D10+F10+H10+J10+L10+N10+P10)/7</f>
        <v>4.5714285714285712</v>
      </c>
      <c r="S10" s="22">
        <f>Q10/5*100</f>
        <v>71.428571428571431</v>
      </c>
      <c r="T10" s="22">
        <f>R10/5*100</f>
        <v>91.428571428571431</v>
      </c>
    </row>
    <row r="11" spans="1:20">
      <c r="A11" s="2">
        <v>2</v>
      </c>
      <c r="B11" s="31" t="s">
        <v>64</v>
      </c>
      <c r="C11" s="32">
        <v>3</v>
      </c>
      <c r="D11" s="33">
        <v>4</v>
      </c>
      <c r="E11" s="32">
        <v>3</v>
      </c>
      <c r="F11" s="33">
        <v>4</v>
      </c>
      <c r="G11" s="32">
        <v>3</v>
      </c>
      <c r="H11" s="33">
        <v>4</v>
      </c>
      <c r="I11" s="33">
        <v>4</v>
      </c>
      <c r="J11" s="33">
        <v>4</v>
      </c>
      <c r="K11" s="33">
        <v>4</v>
      </c>
      <c r="L11" s="33">
        <v>5</v>
      </c>
      <c r="M11" s="33">
        <v>4</v>
      </c>
      <c r="N11" s="33">
        <v>5</v>
      </c>
      <c r="O11" s="33">
        <v>4</v>
      </c>
      <c r="P11" s="33">
        <v>5</v>
      </c>
      <c r="Q11" s="24">
        <f t="shared" ref="Q11:Q39" si="0">SUM(C11+E11+G11+I11+K11+M11+O11)/7</f>
        <v>3.5714285714285716</v>
      </c>
      <c r="R11" s="24">
        <f t="shared" ref="R11:R39" si="1">SUM(D11+F11+H11+J11+L11+N11+P11)/7</f>
        <v>4.4285714285714288</v>
      </c>
      <c r="S11" s="22">
        <f t="shared" ref="S11:S39" si="2">Q11/5*100</f>
        <v>71.428571428571431</v>
      </c>
      <c r="T11" s="22">
        <f t="shared" ref="T11:T39" si="3">R11/5*100</f>
        <v>88.571428571428584</v>
      </c>
    </row>
    <row r="12" spans="1:20">
      <c r="A12" s="2">
        <v>3</v>
      </c>
      <c r="B12" s="31" t="s">
        <v>65</v>
      </c>
      <c r="C12" s="32">
        <v>2</v>
      </c>
      <c r="D12" s="33">
        <v>2</v>
      </c>
      <c r="E12" s="32">
        <v>2</v>
      </c>
      <c r="F12" s="33">
        <v>2</v>
      </c>
      <c r="G12" s="32">
        <v>2</v>
      </c>
      <c r="H12" s="33">
        <v>2</v>
      </c>
      <c r="I12" s="33">
        <v>2</v>
      </c>
      <c r="J12" s="33">
        <v>2</v>
      </c>
      <c r="K12" s="33">
        <v>2</v>
      </c>
      <c r="L12" s="33">
        <v>2</v>
      </c>
      <c r="M12" s="33">
        <v>2</v>
      </c>
      <c r="N12" s="33">
        <v>3</v>
      </c>
      <c r="O12" s="33">
        <v>2</v>
      </c>
      <c r="P12" s="33">
        <v>3</v>
      </c>
      <c r="Q12" s="24">
        <f t="shared" si="0"/>
        <v>2</v>
      </c>
      <c r="R12" s="24">
        <f t="shared" si="1"/>
        <v>2.2857142857142856</v>
      </c>
      <c r="S12" s="22">
        <f t="shared" si="2"/>
        <v>40</v>
      </c>
      <c r="T12" s="22">
        <f t="shared" si="3"/>
        <v>45.714285714285715</v>
      </c>
    </row>
    <row r="13" spans="1:20">
      <c r="A13" s="2">
        <v>4</v>
      </c>
      <c r="B13" s="31" t="s">
        <v>66</v>
      </c>
      <c r="C13" s="32">
        <v>4</v>
      </c>
      <c r="D13" s="33">
        <v>5</v>
      </c>
      <c r="E13" s="32">
        <v>4</v>
      </c>
      <c r="F13" s="33">
        <v>5</v>
      </c>
      <c r="G13" s="32">
        <v>4</v>
      </c>
      <c r="H13" s="33">
        <v>5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33">
        <v>3</v>
      </c>
      <c r="P13" s="33">
        <v>4</v>
      </c>
      <c r="Q13" s="24">
        <f t="shared" si="0"/>
        <v>3.4285714285714284</v>
      </c>
      <c r="R13" s="24">
        <f t="shared" si="1"/>
        <v>4.4285714285714288</v>
      </c>
      <c r="S13" s="22">
        <f t="shared" si="2"/>
        <v>68.571428571428569</v>
      </c>
      <c r="T13" s="22">
        <f t="shared" si="3"/>
        <v>88.571428571428584</v>
      </c>
    </row>
    <row r="14" spans="1:20">
      <c r="A14" s="2">
        <v>5</v>
      </c>
      <c r="B14" s="31" t="s">
        <v>3</v>
      </c>
      <c r="C14" s="32">
        <v>4</v>
      </c>
      <c r="D14" s="33">
        <v>4</v>
      </c>
      <c r="E14" s="32">
        <v>4</v>
      </c>
      <c r="F14" s="33">
        <v>4</v>
      </c>
      <c r="G14" s="32">
        <v>4</v>
      </c>
      <c r="H14" s="33">
        <v>4</v>
      </c>
      <c r="I14" s="33">
        <v>5</v>
      </c>
      <c r="J14" s="33">
        <v>5</v>
      </c>
      <c r="K14" s="33">
        <v>3</v>
      </c>
      <c r="L14" s="33">
        <v>3</v>
      </c>
      <c r="M14" s="33">
        <v>3</v>
      </c>
      <c r="N14" s="33">
        <v>3</v>
      </c>
      <c r="O14" s="33">
        <v>3</v>
      </c>
      <c r="P14" s="33">
        <v>3</v>
      </c>
      <c r="Q14" s="24">
        <f t="shared" si="0"/>
        <v>3.7142857142857144</v>
      </c>
      <c r="R14" s="24">
        <f t="shared" si="1"/>
        <v>3.7142857142857144</v>
      </c>
      <c r="S14" s="22">
        <f t="shared" si="2"/>
        <v>74.285714285714292</v>
      </c>
      <c r="T14" s="22">
        <f t="shared" si="3"/>
        <v>74.285714285714292</v>
      </c>
    </row>
    <row r="15" spans="1:20">
      <c r="A15" s="2">
        <v>6</v>
      </c>
      <c r="B15" s="31" t="s">
        <v>67</v>
      </c>
      <c r="C15" s="32">
        <v>2</v>
      </c>
      <c r="D15" s="33">
        <v>3</v>
      </c>
      <c r="E15" s="32">
        <v>2</v>
      </c>
      <c r="F15" s="33">
        <v>3</v>
      </c>
      <c r="G15" s="32">
        <v>2</v>
      </c>
      <c r="H15" s="33">
        <v>3</v>
      </c>
      <c r="I15" s="33">
        <v>2</v>
      </c>
      <c r="J15" s="33">
        <v>3</v>
      </c>
      <c r="K15" s="33">
        <v>2</v>
      </c>
      <c r="L15" s="33">
        <v>3</v>
      </c>
      <c r="M15" s="33">
        <v>2</v>
      </c>
      <c r="N15" s="33">
        <v>3</v>
      </c>
      <c r="O15" s="33">
        <v>2</v>
      </c>
      <c r="P15" s="33">
        <v>3</v>
      </c>
      <c r="Q15" s="24">
        <f t="shared" si="0"/>
        <v>2</v>
      </c>
      <c r="R15" s="24">
        <f t="shared" si="1"/>
        <v>3</v>
      </c>
      <c r="S15" s="22">
        <f t="shared" si="2"/>
        <v>40</v>
      </c>
      <c r="T15" s="22">
        <f t="shared" si="3"/>
        <v>60</v>
      </c>
    </row>
    <row r="16" spans="1:20">
      <c r="A16" s="2">
        <v>7</v>
      </c>
      <c r="B16" s="31" t="s">
        <v>68</v>
      </c>
      <c r="C16" s="32">
        <v>4</v>
      </c>
      <c r="D16" s="33">
        <v>5</v>
      </c>
      <c r="E16" s="32">
        <v>4</v>
      </c>
      <c r="F16" s="33">
        <v>5</v>
      </c>
      <c r="G16" s="32">
        <v>4</v>
      </c>
      <c r="H16" s="33">
        <v>5</v>
      </c>
      <c r="I16" s="33">
        <v>4</v>
      </c>
      <c r="J16" s="33">
        <v>4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4</v>
      </c>
      <c r="R16" s="24">
        <f t="shared" si="1"/>
        <v>4.8571428571428568</v>
      </c>
      <c r="S16" s="22">
        <f t="shared" si="2"/>
        <v>80</v>
      </c>
      <c r="T16" s="22">
        <f t="shared" si="3"/>
        <v>97.142857142857125</v>
      </c>
    </row>
    <row r="17" spans="1:20">
      <c r="A17" s="2">
        <v>8</v>
      </c>
      <c r="B17" s="31" t="s">
        <v>69</v>
      </c>
      <c r="C17" s="32">
        <v>4</v>
      </c>
      <c r="D17" s="33">
        <v>4</v>
      </c>
      <c r="E17" s="32">
        <v>4</v>
      </c>
      <c r="F17" s="33">
        <v>4</v>
      </c>
      <c r="G17" s="32">
        <v>4</v>
      </c>
      <c r="H17" s="33">
        <v>4</v>
      </c>
      <c r="I17" s="33">
        <v>4</v>
      </c>
      <c r="J17" s="33">
        <v>4</v>
      </c>
      <c r="K17" s="33">
        <v>3</v>
      </c>
      <c r="L17" s="33">
        <v>4</v>
      </c>
      <c r="M17" s="33">
        <v>3</v>
      </c>
      <c r="N17" s="33">
        <v>4</v>
      </c>
      <c r="O17" s="33">
        <v>3</v>
      </c>
      <c r="P17" s="33">
        <v>4</v>
      </c>
      <c r="Q17" s="24">
        <f t="shared" si="0"/>
        <v>3.5714285714285716</v>
      </c>
      <c r="R17" s="24">
        <f t="shared" si="1"/>
        <v>4</v>
      </c>
      <c r="S17" s="22">
        <f t="shared" si="2"/>
        <v>71.428571428571431</v>
      </c>
      <c r="T17" s="22">
        <f t="shared" si="3"/>
        <v>80</v>
      </c>
    </row>
    <row r="18" spans="1:20">
      <c r="A18" s="2">
        <v>9</v>
      </c>
      <c r="B18" s="31" t="s">
        <v>70</v>
      </c>
      <c r="C18" s="32">
        <v>4</v>
      </c>
      <c r="D18" s="33">
        <v>4</v>
      </c>
      <c r="E18" s="32">
        <v>4</v>
      </c>
      <c r="F18" s="33">
        <v>4</v>
      </c>
      <c r="G18" s="32">
        <v>4</v>
      </c>
      <c r="H18" s="33">
        <v>4</v>
      </c>
      <c r="I18" s="33">
        <v>3</v>
      </c>
      <c r="J18" s="33">
        <v>4</v>
      </c>
      <c r="K18" s="33">
        <v>3</v>
      </c>
      <c r="L18" s="33">
        <v>4</v>
      </c>
      <c r="M18" s="33">
        <v>3</v>
      </c>
      <c r="N18" s="33">
        <v>4</v>
      </c>
      <c r="O18" s="33">
        <v>3</v>
      </c>
      <c r="P18" s="33">
        <v>4</v>
      </c>
      <c r="Q18" s="24">
        <f t="shared" si="0"/>
        <v>3.4285714285714284</v>
      </c>
      <c r="R18" s="24">
        <f t="shared" si="1"/>
        <v>4</v>
      </c>
      <c r="S18" s="22">
        <f t="shared" si="2"/>
        <v>68.571428571428569</v>
      </c>
      <c r="T18" s="22">
        <f t="shared" si="3"/>
        <v>80</v>
      </c>
    </row>
    <row r="19" spans="1:20">
      <c r="A19" s="2">
        <v>10</v>
      </c>
      <c r="B19" s="31" t="s">
        <v>71</v>
      </c>
      <c r="C19" s="32">
        <v>4</v>
      </c>
      <c r="D19" s="33">
        <v>5</v>
      </c>
      <c r="E19" s="32">
        <v>4</v>
      </c>
      <c r="F19" s="33">
        <v>5</v>
      </c>
      <c r="G19" s="32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24">
        <f t="shared" si="0"/>
        <v>4</v>
      </c>
      <c r="R19" s="24">
        <f t="shared" si="1"/>
        <v>5</v>
      </c>
      <c r="S19" s="22">
        <f t="shared" si="2"/>
        <v>80</v>
      </c>
      <c r="T19" s="22">
        <f t="shared" si="3"/>
        <v>100</v>
      </c>
    </row>
    <row r="20" spans="1:20">
      <c r="A20" s="2">
        <v>11</v>
      </c>
      <c r="B20" s="31" t="s">
        <v>72</v>
      </c>
      <c r="C20" s="32">
        <v>5</v>
      </c>
      <c r="D20" s="33">
        <v>5</v>
      </c>
      <c r="E20" s="32">
        <v>5</v>
      </c>
      <c r="F20" s="33">
        <v>5</v>
      </c>
      <c r="G20" s="32">
        <v>5</v>
      </c>
      <c r="H20" s="33">
        <v>5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33">
        <v>4</v>
      </c>
      <c r="P20" s="33">
        <v>5</v>
      </c>
      <c r="Q20" s="24">
        <f t="shared" si="0"/>
        <v>4.4285714285714288</v>
      </c>
      <c r="R20" s="24">
        <f t="shared" si="1"/>
        <v>5</v>
      </c>
      <c r="S20" s="22">
        <f t="shared" si="2"/>
        <v>88.571428571428584</v>
      </c>
      <c r="T20" s="22">
        <f t="shared" si="3"/>
        <v>100</v>
      </c>
    </row>
    <row r="21" spans="1:20">
      <c r="A21" s="2">
        <v>12</v>
      </c>
      <c r="B21" s="31" t="s">
        <v>73</v>
      </c>
      <c r="C21" s="34">
        <v>3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4</v>
      </c>
      <c r="J21" s="33">
        <v>4</v>
      </c>
      <c r="K21" s="34">
        <v>4</v>
      </c>
      <c r="L21" s="33">
        <v>5</v>
      </c>
      <c r="M21" s="34">
        <v>4</v>
      </c>
      <c r="N21" s="33">
        <v>5</v>
      </c>
      <c r="O21" s="34">
        <v>4</v>
      </c>
      <c r="P21" s="33">
        <v>5</v>
      </c>
      <c r="Q21" s="24">
        <f t="shared" si="0"/>
        <v>3.5714285714285716</v>
      </c>
      <c r="R21" s="24">
        <f t="shared" si="1"/>
        <v>4.4285714285714288</v>
      </c>
      <c r="S21" s="22">
        <f t="shared" si="2"/>
        <v>71.428571428571431</v>
      </c>
      <c r="T21" s="22">
        <f t="shared" si="3"/>
        <v>88.571428571428584</v>
      </c>
    </row>
    <row r="22" spans="1:20">
      <c r="A22" s="2">
        <v>13</v>
      </c>
      <c r="B22" s="31" t="s">
        <v>74</v>
      </c>
      <c r="C22" s="32">
        <v>4</v>
      </c>
      <c r="D22" s="32">
        <v>5</v>
      </c>
      <c r="E22" s="32">
        <v>4</v>
      </c>
      <c r="F22" s="32">
        <v>5</v>
      </c>
      <c r="G22" s="32">
        <v>4</v>
      </c>
      <c r="H22" s="32">
        <v>5</v>
      </c>
      <c r="I22" s="32">
        <v>5</v>
      </c>
      <c r="J22" s="32">
        <v>5</v>
      </c>
      <c r="K22" s="32">
        <v>5</v>
      </c>
      <c r="L22" s="32">
        <v>5</v>
      </c>
      <c r="M22" s="32">
        <v>5</v>
      </c>
      <c r="N22" s="32">
        <v>5</v>
      </c>
      <c r="O22" s="32">
        <v>5</v>
      </c>
      <c r="P22" s="32">
        <v>5</v>
      </c>
      <c r="Q22" s="24">
        <f t="shared" si="0"/>
        <v>4.5714285714285712</v>
      </c>
      <c r="R22" s="24">
        <f t="shared" si="1"/>
        <v>5</v>
      </c>
      <c r="S22" s="22">
        <f t="shared" si="2"/>
        <v>91.428571428571431</v>
      </c>
      <c r="T22" s="22">
        <f t="shared" si="3"/>
        <v>100</v>
      </c>
    </row>
    <row r="23" spans="1:20">
      <c r="A23" s="2">
        <v>14</v>
      </c>
      <c r="B23" s="31" t="s">
        <v>75</v>
      </c>
      <c r="C23" s="32">
        <v>4</v>
      </c>
      <c r="D23" s="32">
        <v>4</v>
      </c>
      <c r="E23" s="32">
        <v>4</v>
      </c>
      <c r="F23" s="32">
        <v>4</v>
      </c>
      <c r="G23" s="32">
        <v>4</v>
      </c>
      <c r="H23" s="32">
        <v>4</v>
      </c>
      <c r="I23" s="32">
        <v>4</v>
      </c>
      <c r="J23" s="32">
        <v>4</v>
      </c>
      <c r="K23" s="32">
        <v>4</v>
      </c>
      <c r="L23" s="32">
        <v>5</v>
      </c>
      <c r="M23" s="32">
        <v>4</v>
      </c>
      <c r="N23" s="32">
        <v>5</v>
      </c>
      <c r="O23" s="32">
        <v>4</v>
      </c>
      <c r="P23" s="32">
        <v>5</v>
      </c>
      <c r="Q23" s="24">
        <f t="shared" si="0"/>
        <v>4</v>
      </c>
      <c r="R23" s="24">
        <f t="shared" si="1"/>
        <v>4.4285714285714288</v>
      </c>
      <c r="S23" s="22">
        <f t="shared" si="2"/>
        <v>80</v>
      </c>
      <c r="T23" s="22">
        <f t="shared" si="3"/>
        <v>88.571428571428584</v>
      </c>
    </row>
    <row r="24" spans="1:20">
      <c r="A24" s="2">
        <v>15</v>
      </c>
      <c r="B24" s="31" t="s">
        <v>76</v>
      </c>
      <c r="C24" s="32">
        <v>4</v>
      </c>
      <c r="D24" s="32">
        <v>5</v>
      </c>
      <c r="E24" s="32">
        <v>4</v>
      </c>
      <c r="F24" s="32">
        <v>5</v>
      </c>
      <c r="G24" s="32">
        <v>4</v>
      </c>
      <c r="H24" s="32">
        <v>5</v>
      </c>
      <c r="I24" s="32">
        <v>4</v>
      </c>
      <c r="J24" s="32">
        <v>4</v>
      </c>
      <c r="K24" s="32">
        <v>4</v>
      </c>
      <c r="L24" s="32">
        <v>4</v>
      </c>
      <c r="M24" s="32">
        <v>4</v>
      </c>
      <c r="N24" s="32">
        <v>4</v>
      </c>
      <c r="O24" s="32">
        <v>4</v>
      </c>
      <c r="P24" s="32">
        <v>4</v>
      </c>
      <c r="Q24" s="24">
        <f t="shared" si="0"/>
        <v>4</v>
      </c>
      <c r="R24" s="24">
        <f t="shared" si="1"/>
        <v>4.4285714285714288</v>
      </c>
      <c r="S24" s="22">
        <f t="shared" si="2"/>
        <v>80</v>
      </c>
      <c r="T24" s="22">
        <f t="shared" si="3"/>
        <v>88.571428571428584</v>
      </c>
    </row>
    <row r="25" spans="1:20">
      <c r="A25" s="2">
        <v>16</v>
      </c>
      <c r="B25" s="31" t="s">
        <v>77</v>
      </c>
      <c r="C25" s="32">
        <v>3</v>
      </c>
      <c r="D25" s="32">
        <v>3</v>
      </c>
      <c r="E25" s="32">
        <v>3</v>
      </c>
      <c r="F25" s="32">
        <v>3</v>
      </c>
      <c r="G25" s="32">
        <v>3</v>
      </c>
      <c r="H25" s="32">
        <v>3</v>
      </c>
      <c r="I25" s="32">
        <v>3</v>
      </c>
      <c r="J25" s="32">
        <v>3</v>
      </c>
      <c r="K25" s="32">
        <v>4</v>
      </c>
      <c r="L25" s="32">
        <v>4</v>
      </c>
      <c r="M25" s="32">
        <v>4</v>
      </c>
      <c r="N25" s="32">
        <v>4</v>
      </c>
      <c r="O25" s="32">
        <v>4</v>
      </c>
      <c r="P25" s="32">
        <v>4</v>
      </c>
      <c r="Q25" s="24">
        <f t="shared" si="0"/>
        <v>3.4285714285714284</v>
      </c>
      <c r="R25" s="24">
        <f t="shared" si="1"/>
        <v>3.4285714285714284</v>
      </c>
      <c r="S25" s="22">
        <f t="shared" si="2"/>
        <v>68.571428571428569</v>
      </c>
      <c r="T25" s="22">
        <f t="shared" si="3"/>
        <v>68.571428571428569</v>
      </c>
    </row>
    <row r="26" spans="1:20">
      <c r="A26" s="2">
        <v>17</v>
      </c>
      <c r="B26" s="31" t="s">
        <v>78</v>
      </c>
      <c r="C26" s="32">
        <v>4</v>
      </c>
      <c r="D26" s="32">
        <v>5</v>
      </c>
      <c r="E26" s="32">
        <v>4</v>
      </c>
      <c r="F26" s="32">
        <v>5</v>
      </c>
      <c r="G26" s="32">
        <v>4</v>
      </c>
      <c r="H26" s="32">
        <v>5</v>
      </c>
      <c r="I26" s="32">
        <v>4</v>
      </c>
      <c r="J26" s="32">
        <v>4</v>
      </c>
      <c r="K26" s="32">
        <v>4</v>
      </c>
      <c r="L26" s="32">
        <v>4</v>
      </c>
      <c r="M26" s="32">
        <v>4</v>
      </c>
      <c r="N26" s="32">
        <v>4</v>
      </c>
      <c r="O26" s="32">
        <v>4</v>
      </c>
      <c r="P26" s="32">
        <v>4</v>
      </c>
      <c r="Q26" s="24">
        <f t="shared" si="0"/>
        <v>4</v>
      </c>
      <c r="R26" s="24">
        <f t="shared" si="1"/>
        <v>4.4285714285714288</v>
      </c>
      <c r="S26" s="22">
        <f t="shared" si="2"/>
        <v>80</v>
      </c>
      <c r="T26" s="22">
        <f t="shared" si="3"/>
        <v>88.571428571428584</v>
      </c>
    </row>
    <row r="27" spans="1:20">
      <c r="A27" s="2">
        <v>18</v>
      </c>
      <c r="B27" s="31" t="s">
        <v>79</v>
      </c>
      <c r="C27" s="32">
        <v>3</v>
      </c>
      <c r="D27" s="32">
        <v>4</v>
      </c>
      <c r="E27" s="32">
        <v>3</v>
      </c>
      <c r="F27" s="32">
        <v>4</v>
      </c>
      <c r="G27" s="32">
        <v>3</v>
      </c>
      <c r="H27" s="32">
        <v>4</v>
      </c>
      <c r="I27" s="32">
        <v>4</v>
      </c>
      <c r="J27" s="32">
        <v>4</v>
      </c>
      <c r="K27" s="32">
        <v>3</v>
      </c>
      <c r="L27" s="32">
        <v>4</v>
      </c>
      <c r="M27" s="32">
        <v>3</v>
      </c>
      <c r="N27" s="32">
        <v>4</v>
      </c>
      <c r="O27" s="32">
        <v>3</v>
      </c>
      <c r="P27" s="32">
        <v>4</v>
      </c>
      <c r="Q27" s="24">
        <f t="shared" si="0"/>
        <v>3.1428571428571428</v>
      </c>
      <c r="R27" s="24">
        <f t="shared" si="1"/>
        <v>4</v>
      </c>
      <c r="S27" s="22">
        <f t="shared" si="2"/>
        <v>62.857142857142854</v>
      </c>
      <c r="T27" s="22">
        <f t="shared" si="3"/>
        <v>80</v>
      </c>
    </row>
    <row r="28" spans="1:20">
      <c r="A28" s="2">
        <v>19</v>
      </c>
      <c r="B28" s="31" t="s">
        <v>80</v>
      </c>
      <c r="C28" s="32">
        <v>3</v>
      </c>
      <c r="D28" s="32">
        <v>4</v>
      </c>
      <c r="E28" s="32">
        <v>3</v>
      </c>
      <c r="F28" s="32">
        <v>4</v>
      </c>
      <c r="G28" s="32">
        <v>3</v>
      </c>
      <c r="H28" s="32">
        <v>4</v>
      </c>
      <c r="I28" s="32">
        <v>3</v>
      </c>
      <c r="J28" s="32">
        <v>4</v>
      </c>
      <c r="K28" s="32">
        <v>4</v>
      </c>
      <c r="L28" s="32">
        <v>4</v>
      </c>
      <c r="M28" s="32">
        <v>4</v>
      </c>
      <c r="N28" s="32">
        <v>4</v>
      </c>
      <c r="O28" s="32">
        <v>4</v>
      </c>
      <c r="P28" s="32">
        <v>4</v>
      </c>
      <c r="Q28" s="24">
        <f t="shared" si="0"/>
        <v>3.4285714285714284</v>
      </c>
      <c r="R28" s="24">
        <f t="shared" si="1"/>
        <v>4</v>
      </c>
      <c r="S28" s="22">
        <f t="shared" si="2"/>
        <v>68.571428571428569</v>
      </c>
      <c r="T28" s="22">
        <f t="shared" si="3"/>
        <v>80</v>
      </c>
    </row>
    <row r="29" spans="1:20">
      <c r="A29" s="2">
        <v>20</v>
      </c>
      <c r="B29" s="31" t="s">
        <v>81</v>
      </c>
      <c r="C29" s="32">
        <v>3</v>
      </c>
      <c r="D29" s="32">
        <v>4</v>
      </c>
      <c r="E29" s="32">
        <v>3</v>
      </c>
      <c r="F29" s="32">
        <v>4</v>
      </c>
      <c r="G29" s="32">
        <v>3</v>
      </c>
      <c r="H29" s="32">
        <v>4</v>
      </c>
      <c r="I29" s="32">
        <v>4</v>
      </c>
      <c r="J29" s="32">
        <v>4</v>
      </c>
      <c r="K29" s="32">
        <v>4</v>
      </c>
      <c r="L29" s="32">
        <v>4</v>
      </c>
      <c r="M29" s="32">
        <v>4</v>
      </c>
      <c r="N29" s="32">
        <v>4</v>
      </c>
      <c r="O29" s="32">
        <v>4</v>
      </c>
      <c r="P29" s="32">
        <v>4</v>
      </c>
      <c r="Q29" s="24">
        <f t="shared" si="0"/>
        <v>3.5714285714285716</v>
      </c>
      <c r="R29" s="24">
        <f t="shared" si="1"/>
        <v>4</v>
      </c>
      <c r="S29" s="22">
        <f t="shared" si="2"/>
        <v>71.428571428571431</v>
      </c>
      <c r="T29" s="22">
        <f t="shared" si="3"/>
        <v>80</v>
      </c>
    </row>
    <row r="30" spans="1:20">
      <c r="A30" s="2">
        <v>21</v>
      </c>
      <c r="B30" s="31" t="s">
        <v>82</v>
      </c>
      <c r="C30" s="32">
        <v>3</v>
      </c>
      <c r="D30" s="32">
        <v>4</v>
      </c>
      <c r="E30" s="32">
        <v>3</v>
      </c>
      <c r="F30" s="32">
        <v>4</v>
      </c>
      <c r="G30" s="32">
        <v>3</v>
      </c>
      <c r="H30" s="32">
        <v>4</v>
      </c>
      <c r="I30" s="32">
        <v>3</v>
      </c>
      <c r="J30" s="32">
        <v>4</v>
      </c>
      <c r="K30" s="32">
        <v>4</v>
      </c>
      <c r="L30" s="32">
        <v>4</v>
      </c>
      <c r="M30" s="32">
        <v>4</v>
      </c>
      <c r="N30" s="32">
        <v>4</v>
      </c>
      <c r="O30" s="32">
        <v>4</v>
      </c>
      <c r="P30" s="32">
        <v>4</v>
      </c>
      <c r="Q30" s="24">
        <f t="shared" si="0"/>
        <v>3.4285714285714284</v>
      </c>
      <c r="R30" s="24">
        <f t="shared" si="1"/>
        <v>4</v>
      </c>
      <c r="S30" s="22">
        <f t="shared" si="2"/>
        <v>68.571428571428569</v>
      </c>
      <c r="T30" s="22">
        <f t="shared" si="3"/>
        <v>80</v>
      </c>
    </row>
    <row r="31" spans="1:20">
      <c r="A31" s="2">
        <v>22</v>
      </c>
      <c r="B31" s="31" t="s">
        <v>83</v>
      </c>
      <c r="C31" s="32">
        <v>4</v>
      </c>
      <c r="D31" s="32">
        <v>4</v>
      </c>
      <c r="E31" s="32">
        <v>4</v>
      </c>
      <c r="F31" s="32">
        <v>4</v>
      </c>
      <c r="G31" s="32">
        <v>4</v>
      </c>
      <c r="H31" s="32">
        <v>4</v>
      </c>
      <c r="I31" s="32">
        <v>3</v>
      </c>
      <c r="J31" s="32">
        <v>3</v>
      </c>
      <c r="K31" s="32">
        <v>4</v>
      </c>
      <c r="L31" s="32">
        <v>4</v>
      </c>
      <c r="M31" s="32">
        <v>4</v>
      </c>
      <c r="N31" s="32">
        <v>4</v>
      </c>
      <c r="O31" s="32">
        <v>4</v>
      </c>
      <c r="P31" s="32">
        <v>4</v>
      </c>
      <c r="Q31" s="24">
        <f t="shared" si="0"/>
        <v>3.8571428571428572</v>
      </c>
      <c r="R31" s="24">
        <f t="shared" si="1"/>
        <v>3.8571428571428572</v>
      </c>
      <c r="S31" s="22">
        <f t="shared" si="2"/>
        <v>77.142857142857153</v>
      </c>
      <c r="T31" s="22">
        <f t="shared" si="3"/>
        <v>77.142857142857153</v>
      </c>
    </row>
    <row r="32" spans="1:20">
      <c r="A32" s="2">
        <v>23</v>
      </c>
      <c r="B32" s="31" t="s">
        <v>84</v>
      </c>
      <c r="C32" s="32">
        <v>4</v>
      </c>
      <c r="D32" s="32">
        <v>4</v>
      </c>
      <c r="E32" s="32">
        <v>4</v>
      </c>
      <c r="F32" s="32">
        <v>4</v>
      </c>
      <c r="G32" s="32">
        <v>4</v>
      </c>
      <c r="H32" s="32">
        <v>4</v>
      </c>
      <c r="I32" s="32">
        <v>4</v>
      </c>
      <c r="J32" s="32">
        <v>4</v>
      </c>
      <c r="K32" s="32">
        <v>4</v>
      </c>
      <c r="L32" s="32">
        <v>4</v>
      </c>
      <c r="M32" s="32">
        <v>4</v>
      </c>
      <c r="N32" s="32">
        <v>4</v>
      </c>
      <c r="O32" s="32">
        <v>4</v>
      </c>
      <c r="P32" s="32">
        <v>4</v>
      </c>
      <c r="Q32" s="24">
        <f t="shared" si="0"/>
        <v>4</v>
      </c>
      <c r="R32" s="24">
        <f t="shared" si="1"/>
        <v>4</v>
      </c>
      <c r="S32" s="22">
        <f t="shared" si="2"/>
        <v>80</v>
      </c>
      <c r="T32" s="22">
        <f t="shared" si="3"/>
        <v>80</v>
      </c>
    </row>
    <row r="33" spans="1:20">
      <c r="A33" s="2">
        <v>24</v>
      </c>
      <c r="B33" s="31" t="s">
        <v>85</v>
      </c>
      <c r="C33" s="32">
        <v>3</v>
      </c>
      <c r="D33" s="33">
        <v>4</v>
      </c>
      <c r="E33" s="32">
        <v>3</v>
      </c>
      <c r="F33" s="33">
        <v>4</v>
      </c>
      <c r="G33" s="32">
        <v>3</v>
      </c>
      <c r="H33" s="33">
        <v>4</v>
      </c>
      <c r="I33" s="33">
        <v>3</v>
      </c>
      <c r="J33" s="33">
        <v>3</v>
      </c>
      <c r="K33" s="33">
        <v>3</v>
      </c>
      <c r="L33" s="33">
        <v>4</v>
      </c>
      <c r="M33" s="33">
        <v>3</v>
      </c>
      <c r="N33" s="33">
        <v>4</v>
      </c>
      <c r="O33" s="33">
        <v>3</v>
      </c>
      <c r="P33" s="33">
        <v>4</v>
      </c>
      <c r="Q33" s="24">
        <f t="shared" si="0"/>
        <v>3</v>
      </c>
      <c r="R33" s="24">
        <f t="shared" si="1"/>
        <v>3.8571428571428572</v>
      </c>
      <c r="S33" s="22">
        <f t="shared" si="2"/>
        <v>60</v>
      </c>
      <c r="T33" s="22">
        <f t="shared" si="3"/>
        <v>77.142857142857153</v>
      </c>
    </row>
    <row r="34" spans="1:20">
      <c r="A34" s="2">
        <v>25</v>
      </c>
      <c r="B34" s="31" t="s">
        <v>86</v>
      </c>
      <c r="C34" s="32">
        <v>4</v>
      </c>
      <c r="D34" s="33">
        <v>4</v>
      </c>
      <c r="E34" s="32">
        <v>4</v>
      </c>
      <c r="F34" s="33">
        <v>4</v>
      </c>
      <c r="G34" s="32">
        <v>4</v>
      </c>
      <c r="H34" s="33">
        <v>4</v>
      </c>
      <c r="I34" s="33">
        <v>4</v>
      </c>
      <c r="J34" s="33">
        <v>4</v>
      </c>
      <c r="K34" s="33">
        <v>4</v>
      </c>
      <c r="L34" s="33">
        <v>4</v>
      </c>
      <c r="M34" s="33">
        <v>4</v>
      </c>
      <c r="N34" s="33">
        <v>4</v>
      </c>
      <c r="O34" s="33">
        <v>4</v>
      </c>
      <c r="P34" s="33">
        <v>4</v>
      </c>
      <c r="Q34" s="24">
        <f t="shared" si="0"/>
        <v>4</v>
      </c>
      <c r="R34" s="24">
        <f t="shared" si="1"/>
        <v>4</v>
      </c>
      <c r="S34" s="22">
        <f t="shared" si="2"/>
        <v>80</v>
      </c>
      <c r="T34" s="22">
        <f t="shared" si="3"/>
        <v>80</v>
      </c>
    </row>
    <row r="35" spans="1:20">
      <c r="A35" s="2">
        <v>26</v>
      </c>
      <c r="B35" s="31" t="s">
        <v>87</v>
      </c>
      <c r="C35" s="34">
        <v>4</v>
      </c>
      <c r="D35" s="33">
        <v>4</v>
      </c>
      <c r="E35" s="34">
        <v>4</v>
      </c>
      <c r="F35" s="33">
        <v>4</v>
      </c>
      <c r="G35" s="34">
        <v>4</v>
      </c>
      <c r="H35" s="33">
        <v>4</v>
      </c>
      <c r="I35" s="34">
        <v>3</v>
      </c>
      <c r="J35" s="33">
        <v>3</v>
      </c>
      <c r="K35" s="34">
        <v>3</v>
      </c>
      <c r="L35" s="33">
        <v>4</v>
      </c>
      <c r="M35" s="34">
        <v>3</v>
      </c>
      <c r="N35" s="33">
        <v>4</v>
      </c>
      <c r="O35" s="34">
        <v>3</v>
      </c>
      <c r="P35" s="33">
        <v>4</v>
      </c>
      <c r="Q35" s="24">
        <f t="shared" si="0"/>
        <v>3.4285714285714284</v>
      </c>
      <c r="R35" s="24">
        <f t="shared" si="1"/>
        <v>3.8571428571428572</v>
      </c>
      <c r="S35" s="22">
        <f t="shared" si="2"/>
        <v>68.571428571428569</v>
      </c>
      <c r="T35" s="22">
        <f t="shared" si="3"/>
        <v>77.142857142857153</v>
      </c>
    </row>
    <row r="36" spans="1:20">
      <c r="A36" s="2">
        <v>27</v>
      </c>
      <c r="B36" s="31" t="s">
        <v>88</v>
      </c>
      <c r="C36" s="32">
        <v>5</v>
      </c>
      <c r="D36" s="33">
        <v>5</v>
      </c>
      <c r="E36" s="32">
        <v>5</v>
      </c>
      <c r="F36" s="33">
        <v>5</v>
      </c>
      <c r="G36" s="32">
        <v>5</v>
      </c>
      <c r="H36" s="33">
        <v>5</v>
      </c>
      <c r="I36" s="33">
        <v>5</v>
      </c>
      <c r="J36" s="33">
        <v>5</v>
      </c>
      <c r="K36" s="33">
        <v>5</v>
      </c>
      <c r="L36" s="33">
        <v>5</v>
      </c>
      <c r="M36" s="33">
        <v>5</v>
      </c>
      <c r="N36" s="33">
        <v>5</v>
      </c>
      <c r="O36" s="33">
        <v>5</v>
      </c>
      <c r="P36" s="33">
        <v>5</v>
      </c>
      <c r="Q36" s="24">
        <f t="shared" si="0"/>
        <v>5</v>
      </c>
      <c r="R36" s="24">
        <f t="shared" si="1"/>
        <v>5</v>
      </c>
      <c r="S36" s="22">
        <f t="shared" si="2"/>
        <v>100</v>
      </c>
      <c r="T36" s="22">
        <f t="shared" si="3"/>
        <v>100</v>
      </c>
    </row>
    <row r="37" spans="1:20">
      <c r="A37" s="2">
        <v>28</v>
      </c>
      <c r="B37" s="31" t="s">
        <v>89</v>
      </c>
      <c r="C37" s="34">
        <v>3</v>
      </c>
      <c r="D37" s="33">
        <v>4</v>
      </c>
      <c r="E37" s="34">
        <v>3</v>
      </c>
      <c r="F37" s="33">
        <v>4</v>
      </c>
      <c r="G37" s="34">
        <v>3</v>
      </c>
      <c r="H37" s="33">
        <v>4</v>
      </c>
      <c r="I37" s="34">
        <v>3</v>
      </c>
      <c r="J37" s="33">
        <v>4</v>
      </c>
      <c r="K37" s="34">
        <v>3</v>
      </c>
      <c r="L37" s="33">
        <v>4</v>
      </c>
      <c r="M37" s="34">
        <v>3</v>
      </c>
      <c r="N37" s="33">
        <v>4</v>
      </c>
      <c r="O37" s="34">
        <v>3</v>
      </c>
      <c r="P37" s="33">
        <v>4</v>
      </c>
      <c r="Q37" s="24">
        <f t="shared" si="0"/>
        <v>3</v>
      </c>
      <c r="R37" s="24">
        <f t="shared" si="1"/>
        <v>4</v>
      </c>
      <c r="S37" s="22">
        <f t="shared" si="2"/>
        <v>60</v>
      </c>
      <c r="T37" s="22">
        <f t="shared" si="3"/>
        <v>80</v>
      </c>
    </row>
    <row r="38" spans="1:20">
      <c r="A38" s="2">
        <v>29</v>
      </c>
      <c r="B38" s="31" t="s">
        <v>90</v>
      </c>
      <c r="C38" s="34">
        <v>3</v>
      </c>
      <c r="D38" s="33">
        <v>4</v>
      </c>
      <c r="E38" s="34">
        <v>3</v>
      </c>
      <c r="F38" s="33">
        <v>4</v>
      </c>
      <c r="G38" s="34">
        <v>3</v>
      </c>
      <c r="H38" s="33">
        <v>4</v>
      </c>
      <c r="I38" s="34">
        <v>3</v>
      </c>
      <c r="J38" s="33">
        <v>3</v>
      </c>
      <c r="K38" s="34">
        <v>3</v>
      </c>
      <c r="L38" s="33">
        <v>3</v>
      </c>
      <c r="M38" s="34">
        <v>3</v>
      </c>
      <c r="N38" s="33">
        <v>3</v>
      </c>
      <c r="O38" s="34">
        <v>3</v>
      </c>
      <c r="P38" s="33">
        <v>3</v>
      </c>
      <c r="Q38" s="24">
        <f t="shared" si="0"/>
        <v>3</v>
      </c>
      <c r="R38" s="24">
        <f t="shared" si="1"/>
        <v>3.4285714285714284</v>
      </c>
      <c r="S38" s="22">
        <f t="shared" si="2"/>
        <v>60</v>
      </c>
      <c r="T38" s="22">
        <f t="shared" si="3"/>
        <v>68.571428571428569</v>
      </c>
    </row>
    <row r="39" spans="1:20">
      <c r="A39" s="2">
        <v>30</v>
      </c>
      <c r="B39" s="31" t="s">
        <v>91</v>
      </c>
      <c r="C39" s="34">
        <v>4</v>
      </c>
      <c r="D39" s="33">
        <v>4</v>
      </c>
      <c r="E39" s="34">
        <v>4</v>
      </c>
      <c r="F39" s="33">
        <v>4</v>
      </c>
      <c r="G39" s="34">
        <v>4</v>
      </c>
      <c r="H39" s="33">
        <v>4</v>
      </c>
      <c r="I39" s="34">
        <v>3</v>
      </c>
      <c r="J39" s="33">
        <v>4</v>
      </c>
      <c r="K39" s="34">
        <v>5</v>
      </c>
      <c r="L39" s="33">
        <v>5</v>
      </c>
      <c r="M39" s="34">
        <v>5</v>
      </c>
      <c r="N39" s="33">
        <v>5</v>
      </c>
      <c r="O39" s="34">
        <v>5</v>
      </c>
      <c r="P39" s="33">
        <v>5</v>
      </c>
      <c r="Q39" s="24">
        <f t="shared" si="0"/>
        <v>4.2857142857142856</v>
      </c>
      <c r="R39" s="24">
        <f t="shared" si="1"/>
        <v>4.4285714285714288</v>
      </c>
      <c r="S39" s="22">
        <f t="shared" si="2"/>
        <v>85.714285714285708</v>
      </c>
      <c r="T39" s="22">
        <f t="shared" si="3"/>
        <v>88.571428571428584</v>
      </c>
    </row>
    <row r="40" spans="1:20">
      <c r="A40" s="61" t="s">
        <v>23</v>
      </c>
      <c r="B40" s="62"/>
      <c r="C40" s="17">
        <f>SUM(C10:C39)/COUNTIF(C10:C39,"&gt;0")</f>
        <v>3.6</v>
      </c>
      <c r="D40" s="17">
        <f t="shared" ref="D40:R40" si="4">SUM(D10:D39)/COUNTIF(D10:D39,"&gt;0")</f>
        <v>4.166666666666667</v>
      </c>
      <c r="E40" s="17">
        <f t="shared" si="4"/>
        <v>3.6</v>
      </c>
      <c r="F40" s="17">
        <f t="shared" si="4"/>
        <v>4.166666666666667</v>
      </c>
      <c r="G40" s="17">
        <f t="shared" si="4"/>
        <v>3.6</v>
      </c>
      <c r="H40" s="17">
        <f t="shared" si="4"/>
        <v>4.166666666666667</v>
      </c>
      <c r="I40" s="17">
        <f t="shared" si="4"/>
        <v>3.6</v>
      </c>
      <c r="J40" s="17">
        <f t="shared" si="4"/>
        <v>3.9333333333333331</v>
      </c>
      <c r="K40" s="17">
        <f t="shared" si="4"/>
        <v>3.6333333333333333</v>
      </c>
      <c r="L40" s="17">
        <f t="shared" si="4"/>
        <v>4.1333333333333337</v>
      </c>
      <c r="M40" s="17">
        <f t="shared" si="4"/>
        <v>3.6333333333333333</v>
      </c>
      <c r="N40" s="17">
        <f t="shared" si="4"/>
        <v>4.166666666666667</v>
      </c>
      <c r="O40" s="17">
        <f t="shared" si="4"/>
        <v>3.6333333333333333</v>
      </c>
      <c r="P40" s="17">
        <f t="shared" si="4"/>
        <v>4.166666666666667</v>
      </c>
      <c r="Q40" s="17">
        <f t="shared" si="4"/>
        <v>3.6142857142857148</v>
      </c>
      <c r="R40" s="17">
        <f t="shared" si="4"/>
        <v>4.128571428571429</v>
      </c>
      <c r="S40" s="21"/>
      <c r="T40" s="21"/>
    </row>
    <row r="41" spans="1:20">
      <c r="A41" s="61" t="s">
        <v>2</v>
      </c>
      <c r="B41" s="62"/>
      <c r="C41" s="16">
        <f>C40/5*100</f>
        <v>72</v>
      </c>
      <c r="D41" s="16">
        <f t="shared" ref="D41:P41" si="5">D40/5*100</f>
        <v>83.333333333333343</v>
      </c>
      <c r="E41" s="16">
        <f t="shared" si="5"/>
        <v>72</v>
      </c>
      <c r="F41" s="16">
        <f t="shared" si="5"/>
        <v>83.333333333333343</v>
      </c>
      <c r="G41" s="16">
        <f t="shared" si="5"/>
        <v>72</v>
      </c>
      <c r="H41" s="16">
        <f t="shared" si="5"/>
        <v>83.333333333333343</v>
      </c>
      <c r="I41" s="16">
        <f t="shared" si="5"/>
        <v>72</v>
      </c>
      <c r="J41" s="16">
        <f t="shared" si="5"/>
        <v>78.666666666666657</v>
      </c>
      <c r="K41" s="16">
        <f t="shared" si="5"/>
        <v>72.666666666666671</v>
      </c>
      <c r="L41" s="16">
        <f t="shared" si="5"/>
        <v>82.666666666666671</v>
      </c>
      <c r="M41" s="16">
        <f t="shared" si="5"/>
        <v>72.666666666666671</v>
      </c>
      <c r="N41" s="16">
        <f t="shared" si="5"/>
        <v>83.333333333333343</v>
      </c>
      <c r="O41" s="16">
        <f t="shared" si="5"/>
        <v>72.666666666666671</v>
      </c>
      <c r="P41" s="16">
        <f t="shared" si="5"/>
        <v>83.333333333333343</v>
      </c>
      <c r="Q41" s="16"/>
      <c r="R41" s="16"/>
      <c r="S41" s="22">
        <f>Q40/5*100</f>
        <v>72.285714285714292</v>
      </c>
      <c r="T41" s="22">
        <f>R40/5*100</f>
        <v>82.571428571428584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12</v>
      </c>
      <c r="R42" s="1">
        <f>COUNTIF(R10:R39, "&gt;=3,75")</f>
        <v>25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16</v>
      </c>
      <c r="R43" s="1">
        <f>COUNTIFS(R10:R39,"&gt;2,2",R10:R39,"&lt;3,75")</f>
        <v>5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2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0:B40"/>
    <mergeCell ref="A44:P44"/>
    <mergeCell ref="A41:B41"/>
    <mergeCell ref="A42:P42"/>
    <mergeCell ref="A43:P43"/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44"/>
  <sheetViews>
    <sheetView topLeftCell="A15" zoomScale="80" zoomScaleNormal="80" workbookViewId="0">
      <selection activeCell="S15" sqref="S15"/>
    </sheetView>
  </sheetViews>
  <sheetFormatPr defaultRowHeight="1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>
      <c r="B5" s="41" t="str">
        <f>СТАРТ!B5:X5</f>
        <v>группа "Солнышко" за 2023 / 2024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8" spans="1:24" ht="178.5" customHeight="1">
      <c r="A8" s="30" t="s">
        <v>0</v>
      </c>
      <c r="B8" s="54" t="s">
        <v>1</v>
      </c>
      <c r="C8" s="58" t="s">
        <v>34</v>
      </c>
      <c r="D8" s="59"/>
      <c r="E8" s="58" t="s">
        <v>35</v>
      </c>
      <c r="F8" s="59"/>
      <c r="G8" s="58" t="s">
        <v>36</v>
      </c>
      <c r="H8" s="59"/>
      <c r="I8" s="58" t="s">
        <v>37</v>
      </c>
      <c r="J8" s="59"/>
      <c r="K8" s="58" t="s">
        <v>38</v>
      </c>
      <c r="L8" s="59"/>
      <c r="M8" s="58" t="s">
        <v>39</v>
      </c>
      <c r="N8" s="59"/>
      <c r="O8" s="58" t="s">
        <v>40</v>
      </c>
      <c r="P8" s="59"/>
      <c r="Q8" s="58" t="s">
        <v>41</v>
      </c>
      <c r="R8" s="59"/>
      <c r="S8" s="58" t="s">
        <v>42</v>
      </c>
      <c r="T8" s="59"/>
      <c r="U8" s="56" t="s">
        <v>5</v>
      </c>
      <c r="V8" s="56"/>
      <c r="W8" s="57" t="s">
        <v>9</v>
      </c>
      <c r="X8" s="57"/>
    </row>
    <row r="9" spans="1:24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>
      <c r="A10" s="2">
        <v>1</v>
      </c>
      <c r="B10" s="27" t="str">
        <f>'Соц.-комун. развитие'!B10</f>
        <v>ДБ</v>
      </c>
      <c r="C10" s="32">
        <v>5</v>
      </c>
      <c r="D10" s="33">
        <v>5</v>
      </c>
      <c r="E10" s="34">
        <v>5</v>
      </c>
      <c r="F10" s="33">
        <v>5</v>
      </c>
      <c r="G10" s="34">
        <v>5</v>
      </c>
      <c r="H10" s="33">
        <v>5</v>
      </c>
      <c r="I10" s="34">
        <v>5</v>
      </c>
      <c r="J10" s="33">
        <v>5</v>
      </c>
      <c r="K10" s="34">
        <v>5</v>
      </c>
      <c r="L10" s="33">
        <v>5</v>
      </c>
      <c r="M10" s="34">
        <v>5</v>
      </c>
      <c r="N10" s="33">
        <v>5</v>
      </c>
      <c r="O10" s="34">
        <v>5</v>
      </c>
      <c r="P10" s="33">
        <v>5</v>
      </c>
      <c r="Q10" s="34">
        <v>5</v>
      </c>
      <c r="R10" s="33">
        <v>5</v>
      </c>
      <c r="S10" s="34">
        <v>5</v>
      </c>
      <c r="T10" s="33">
        <v>5</v>
      </c>
      <c r="U10" s="24">
        <f>SUM(C10+E10+G10+I10+K10+M10+O10+Q10+S10)/9</f>
        <v>5</v>
      </c>
      <c r="V10" s="24">
        <f>SUM(D10+F10+H10+J10+L10+N10+P10+R10+T10)/9</f>
        <v>5</v>
      </c>
      <c r="W10" s="22">
        <f>U10/5*100</f>
        <v>100</v>
      </c>
      <c r="X10" s="22">
        <f>V10/5*100</f>
        <v>100</v>
      </c>
    </row>
    <row r="11" spans="1:24">
      <c r="A11" s="2">
        <v>2</v>
      </c>
      <c r="B11" s="27" t="str">
        <f>'Соц.-комун. развитие'!B11</f>
        <v>УБ</v>
      </c>
      <c r="C11" s="32">
        <v>4</v>
      </c>
      <c r="D11" s="33">
        <v>4</v>
      </c>
      <c r="E11" s="34">
        <v>4</v>
      </c>
      <c r="F11" s="33">
        <v>4</v>
      </c>
      <c r="G11" s="34">
        <v>4</v>
      </c>
      <c r="H11" s="33">
        <v>4</v>
      </c>
      <c r="I11" s="34">
        <v>4</v>
      </c>
      <c r="J11" s="33">
        <v>4</v>
      </c>
      <c r="K11" s="34">
        <v>4</v>
      </c>
      <c r="L11" s="33">
        <v>4</v>
      </c>
      <c r="M11" s="34">
        <v>4</v>
      </c>
      <c r="N11" s="33">
        <v>4</v>
      </c>
      <c r="O11" s="34">
        <v>4</v>
      </c>
      <c r="P11" s="33">
        <v>4</v>
      </c>
      <c r="Q11" s="34">
        <v>4</v>
      </c>
      <c r="R11" s="33">
        <v>4</v>
      </c>
      <c r="S11" s="34">
        <v>4</v>
      </c>
      <c r="T11" s="33">
        <v>4</v>
      </c>
      <c r="U11" s="24">
        <f t="shared" ref="U11:U39" si="0">SUM(C11+E11+G11+I11+K11+M11+O11+Q11+S11)/9</f>
        <v>4</v>
      </c>
      <c r="V11" s="24">
        <f t="shared" ref="V11:V39" si="1">SUM(D11+F11+H11+J11+L11+N11+P11+R11+T11)/9</f>
        <v>4</v>
      </c>
      <c r="W11" s="22">
        <f t="shared" ref="W11:W39" si="2">U11/5*100</f>
        <v>80</v>
      </c>
      <c r="X11" s="22">
        <f t="shared" ref="X11:X39" si="3">V11/5*100</f>
        <v>80</v>
      </c>
    </row>
    <row r="12" spans="1:24">
      <c r="A12" s="2">
        <v>3</v>
      </c>
      <c r="B12" s="27" t="str">
        <f>'Соц.-комун. развитие'!B12</f>
        <v>ЕБ</v>
      </c>
      <c r="C12" s="32">
        <v>2</v>
      </c>
      <c r="D12" s="33">
        <v>3</v>
      </c>
      <c r="E12" s="34">
        <v>2</v>
      </c>
      <c r="F12" s="33">
        <v>3</v>
      </c>
      <c r="G12" s="34">
        <v>2</v>
      </c>
      <c r="H12" s="33">
        <v>3</v>
      </c>
      <c r="I12" s="34">
        <v>2</v>
      </c>
      <c r="J12" s="33">
        <v>3</v>
      </c>
      <c r="K12" s="34">
        <v>2</v>
      </c>
      <c r="L12" s="33">
        <v>3</v>
      </c>
      <c r="M12" s="34">
        <v>2</v>
      </c>
      <c r="N12" s="33">
        <v>3</v>
      </c>
      <c r="O12" s="34">
        <v>2</v>
      </c>
      <c r="P12" s="33">
        <v>3</v>
      </c>
      <c r="Q12" s="34">
        <v>2</v>
      </c>
      <c r="R12" s="33">
        <v>3</v>
      </c>
      <c r="S12" s="34">
        <v>3</v>
      </c>
      <c r="T12" s="33">
        <v>3</v>
      </c>
      <c r="U12" s="24">
        <f t="shared" si="0"/>
        <v>2.1111111111111112</v>
      </c>
      <c r="V12" s="24">
        <f t="shared" si="1"/>
        <v>3</v>
      </c>
      <c r="W12" s="22">
        <f t="shared" si="2"/>
        <v>42.222222222222221</v>
      </c>
      <c r="X12" s="22">
        <f t="shared" si="3"/>
        <v>60</v>
      </c>
    </row>
    <row r="13" spans="1:24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4">
        <v>3</v>
      </c>
      <c r="F13" s="33">
        <v>4</v>
      </c>
      <c r="G13" s="34">
        <v>3</v>
      </c>
      <c r="H13" s="33">
        <v>4</v>
      </c>
      <c r="I13" s="34">
        <v>3</v>
      </c>
      <c r="J13" s="33">
        <v>4</v>
      </c>
      <c r="K13" s="34">
        <v>3</v>
      </c>
      <c r="L13" s="33">
        <v>4</v>
      </c>
      <c r="M13" s="34">
        <v>3</v>
      </c>
      <c r="N13" s="33">
        <v>4</v>
      </c>
      <c r="O13" s="34">
        <v>3</v>
      </c>
      <c r="P13" s="33">
        <v>4</v>
      </c>
      <c r="Q13" s="34">
        <v>3</v>
      </c>
      <c r="R13" s="33">
        <v>4</v>
      </c>
      <c r="S13" s="34">
        <v>3</v>
      </c>
      <c r="T13" s="33">
        <v>4</v>
      </c>
      <c r="U13" s="24">
        <f t="shared" si="0"/>
        <v>3</v>
      </c>
      <c r="V13" s="24">
        <f t="shared" si="1"/>
        <v>4</v>
      </c>
      <c r="W13" s="22">
        <f t="shared" si="2"/>
        <v>60</v>
      </c>
      <c r="X13" s="22">
        <f t="shared" si="3"/>
        <v>80</v>
      </c>
    </row>
    <row r="14" spans="1:24">
      <c r="A14" s="2">
        <v>5</v>
      </c>
      <c r="B14" s="27" t="str">
        <f>'Соц.-комун. развитие'!B14</f>
        <v>НГ</v>
      </c>
      <c r="C14" s="32">
        <v>4</v>
      </c>
      <c r="D14" s="33">
        <v>4</v>
      </c>
      <c r="E14" s="34">
        <v>4</v>
      </c>
      <c r="F14" s="33">
        <v>5</v>
      </c>
      <c r="G14" s="34">
        <v>4</v>
      </c>
      <c r="H14" s="33">
        <v>5</v>
      </c>
      <c r="I14" s="34">
        <v>4</v>
      </c>
      <c r="J14" s="33">
        <v>5</v>
      </c>
      <c r="K14" s="34">
        <v>4</v>
      </c>
      <c r="L14" s="33">
        <v>5</v>
      </c>
      <c r="M14" s="34">
        <v>4</v>
      </c>
      <c r="N14" s="33">
        <v>5</v>
      </c>
      <c r="O14" s="34">
        <v>4</v>
      </c>
      <c r="P14" s="33">
        <v>5</v>
      </c>
      <c r="Q14" s="34">
        <v>4</v>
      </c>
      <c r="R14" s="33">
        <v>5</v>
      </c>
      <c r="S14" s="34">
        <v>4</v>
      </c>
      <c r="T14" s="33">
        <v>5</v>
      </c>
      <c r="U14" s="24">
        <f t="shared" si="0"/>
        <v>4</v>
      </c>
      <c r="V14" s="24">
        <f t="shared" si="1"/>
        <v>4.8888888888888893</v>
      </c>
      <c r="W14" s="22">
        <f t="shared" si="2"/>
        <v>80</v>
      </c>
      <c r="X14" s="22">
        <f t="shared" si="3"/>
        <v>97.777777777777786</v>
      </c>
    </row>
    <row r="15" spans="1:24">
      <c r="A15" s="2">
        <v>6</v>
      </c>
      <c r="B15" s="27" t="str">
        <f>'Соц.-комун. развитие'!B15</f>
        <v>АГ</v>
      </c>
      <c r="C15" s="32">
        <v>2</v>
      </c>
      <c r="D15" s="33">
        <v>3</v>
      </c>
      <c r="E15" s="34">
        <v>2</v>
      </c>
      <c r="F15" s="33">
        <v>3</v>
      </c>
      <c r="G15" s="34">
        <v>2</v>
      </c>
      <c r="H15" s="33">
        <v>3</v>
      </c>
      <c r="I15" s="34">
        <v>2</v>
      </c>
      <c r="J15" s="33">
        <v>3</v>
      </c>
      <c r="K15" s="34">
        <v>2</v>
      </c>
      <c r="L15" s="33">
        <v>3</v>
      </c>
      <c r="M15" s="34">
        <v>2</v>
      </c>
      <c r="N15" s="33">
        <v>3</v>
      </c>
      <c r="O15" s="34">
        <v>2</v>
      </c>
      <c r="P15" s="33">
        <v>3</v>
      </c>
      <c r="Q15" s="34">
        <v>2</v>
      </c>
      <c r="R15" s="33">
        <v>3</v>
      </c>
      <c r="S15" s="34">
        <v>2</v>
      </c>
      <c r="T15" s="33">
        <v>3</v>
      </c>
      <c r="U15" s="24">
        <f t="shared" si="0"/>
        <v>2</v>
      </c>
      <c r="V15" s="24">
        <f t="shared" si="1"/>
        <v>3</v>
      </c>
      <c r="W15" s="22">
        <f t="shared" si="2"/>
        <v>40</v>
      </c>
      <c r="X15" s="22">
        <f t="shared" si="3"/>
        <v>60</v>
      </c>
    </row>
    <row r="16" spans="1:24">
      <c r="A16" s="2">
        <v>7</v>
      </c>
      <c r="B16" s="27" t="str">
        <f>'Соц.-комун. развитие'!B16</f>
        <v>СД</v>
      </c>
      <c r="C16" s="32">
        <v>4</v>
      </c>
      <c r="D16" s="33">
        <v>4</v>
      </c>
      <c r="E16" s="34">
        <v>4</v>
      </c>
      <c r="F16" s="33">
        <v>5</v>
      </c>
      <c r="G16" s="34">
        <v>4</v>
      </c>
      <c r="H16" s="33">
        <v>5</v>
      </c>
      <c r="I16" s="34">
        <v>4</v>
      </c>
      <c r="J16" s="33">
        <v>5</v>
      </c>
      <c r="K16" s="34">
        <v>4</v>
      </c>
      <c r="L16" s="33">
        <v>5</v>
      </c>
      <c r="M16" s="34">
        <v>4</v>
      </c>
      <c r="N16" s="33">
        <v>5</v>
      </c>
      <c r="O16" s="34">
        <v>4</v>
      </c>
      <c r="P16" s="33">
        <v>5</v>
      </c>
      <c r="Q16" s="34">
        <v>4</v>
      </c>
      <c r="R16" s="33">
        <v>5</v>
      </c>
      <c r="S16" s="34">
        <v>4</v>
      </c>
      <c r="T16" s="33">
        <v>5</v>
      </c>
      <c r="U16" s="24">
        <f t="shared" si="0"/>
        <v>4</v>
      </c>
      <c r="V16" s="24">
        <f t="shared" si="1"/>
        <v>4.8888888888888893</v>
      </c>
      <c r="W16" s="22">
        <f t="shared" si="2"/>
        <v>80</v>
      </c>
      <c r="X16" s="22">
        <f t="shared" si="3"/>
        <v>97.777777777777786</v>
      </c>
    </row>
    <row r="17" spans="1:24">
      <c r="A17" s="2">
        <v>8</v>
      </c>
      <c r="B17" s="27" t="str">
        <f>'Соц.-комун. развитие'!B17</f>
        <v>ПК</v>
      </c>
      <c r="C17" s="32">
        <v>4</v>
      </c>
      <c r="D17" s="33">
        <v>4</v>
      </c>
      <c r="E17" s="34">
        <v>4</v>
      </c>
      <c r="F17" s="33">
        <v>4</v>
      </c>
      <c r="G17" s="34">
        <v>4</v>
      </c>
      <c r="H17" s="33">
        <v>4</v>
      </c>
      <c r="I17" s="34">
        <v>4</v>
      </c>
      <c r="J17" s="33">
        <v>4</v>
      </c>
      <c r="K17" s="34">
        <v>4</v>
      </c>
      <c r="L17" s="33">
        <v>4</v>
      </c>
      <c r="M17" s="34">
        <v>4</v>
      </c>
      <c r="N17" s="33">
        <v>4</v>
      </c>
      <c r="O17" s="34">
        <v>4</v>
      </c>
      <c r="P17" s="33">
        <v>4</v>
      </c>
      <c r="Q17" s="34">
        <v>4</v>
      </c>
      <c r="R17" s="33">
        <v>4</v>
      </c>
      <c r="S17" s="34">
        <v>4</v>
      </c>
      <c r="T17" s="33">
        <v>4</v>
      </c>
      <c r="U17" s="24">
        <f t="shared" si="0"/>
        <v>4</v>
      </c>
      <c r="V17" s="24">
        <f t="shared" si="1"/>
        <v>4</v>
      </c>
      <c r="W17" s="22">
        <f t="shared" si="2"/>
        <v>80</v>
      </c>
      <c r="X17" s="22">
        <f t="shared" si="3"/>
        <v>80</v>
      </c>
    </row>
    <row r="18" spans="1:24">
      <c r="A18" s="2">
        <v>9</v>
      </c>
      <c r="B18" s="27" t="str">
        <f>'Соц.-комун. развитие'!B18</f>
        <v>ЖК</v>
      </c>
      <c r="C18" s="32">
        <v>4</v>
      </c>
      <c r="D18" s="33">
        <v>4</v>
      </c>
      <c r="E18" s="34">
        <v>3</v>
      </c>
      <c r="F18" s="33">
        <v>4</v>
      </c>
      <c r="G18" s="34">
        <v>3</v>
      </c>
      <c r="H18" s="33">
        <v>4</v>
      </c>
      <c r="I18" s="34">
        <v>3</v>
      </c>
      <c r="J18" s="33">
        <v>4</v>
      </c>
      <c r="K18" s="34">
        <v>3</v>
      </c>
      <c r="L18" s="33">
        <v>4</v>
      </c>
      <c r="M18" s="34">
        <v>3</v>
      </c>
      <c r="N18" s="33">
        <v>4</v>
      </c>
      <c r="O18" s="34">
        <v>3</v>
      </c>
      <c r="P18" s="33">
        <v>4</v>
      </c>
      <c r="Q18" s="34">
        <v>3</v>
      </c>
      <c r="R18" s="33">
        <v>4</v>
      </c>
      <c r="S18" s="34">
        <v>3</v>
      </c>
      <c r="T18" s="33">
        <v>4</v>
      </c>
      <c r="U18" s="24">
        <f t="shared" si="0"/>
        <v>3.1111111111111112</v>
      </c>
      <c r="V18" s="24">
        <f t="shared" si="1"/>
        <v>4</v>
      </c>
      <c r="W18" s="22">
        <f t="shared" si="2"/>
        <v>62.222222222222221</v>
      </c>
      <c r="X18" s="22">
        <f t="shared" si="3"/>
        <v>80</v>
      </c>
    </row>
    <row r="19" spans="1:24">
      <c r="A19" s="2">
        <v>10</v>
      </c>
      <c r="B19" s="27" t="str">
        <f>'Соц.-комун. развитие'!B19</f>
        <v>ЭК</v>
      </c>
      <c r="C19" s="32">
        <v>4</v>
      </c>
      <c r="D19" s="33">
        <v>4</v>
      </c>
      <c r="E19" s="34">
        <v>4</v>
      </c>
      <c r="F19" s="33">
        <v>5</v>
      </c>
      <c r="G19" s="34">
        <v>4</v>
      </c>
      <c r="H19" s="33">
        <v>5</v>
      </c>
      <c r="I19" s="34">
        <v>4</v>
      </c>
      <c r="J19" s="33">
        <v>5</v>
      </c>
      <c r="K19" s="34">
        <v>4</v>
      </c>
      <c r="L19" s="33">
        <v>5</v>
      </c>
      <c r="M19" s="34">
        <v>4</v>
      </c>
      <c r="N19" s="33">
        <v>5</v>
      </c>
      <c r="O19" s="34">
        <v>4</v>
      </c>
      <c r="P19" s="33">
        <v>5</v>
      </c>
      <c r="Q19" s="34">
        <v>4</v>
      </c>
      <c r="R19" s="33">
        <v>5</v>
      </c>
      <c r="S19" s="34">
        <v>4</v>
      </c>
      <c r="T19" s="33">
        <v>5</v>
      </c>
      <c r="U19" s="24">
        <f t="shared" si="0"/>
        <v>4</v>
      </c>
      <c r="V19" s="24">
        <f t="shared" si="1"/>
        <v>4.8888888888888893</v>
      </c>
      <c r="W19" s="22">
        <f t="shared" si="2"/>
        <v>80</v>
      </c>
      <c r="X19" s="22">
        <f t="shared" si="3"/>
        <v>97.777777777777786</v>
      </c>
    </row>
    <row r="20" spans="1:24">
      <c r="A20" s="2">
        <v>11</v>
      </c>
      <c r="B20" s="27" t="str">
        <f>'Соц.-комун. развитие'!B20</f>
        <v>ВК</v>
      </c>
      <c r="C20" s="32">
        <v>4</v>
      </c>
      <c r="D20" s="33">
        <v>5</v>
      </c>
      <c r="E20" s="34">
        <v>4</v>
      </c>
      <c r="F20" s="33">
        <v>5</v>
      </c>
      <c r="G20" s="34">
        <v>4</v>
      </c>
      <c r="H20" s="33">
        <v>5</v>
      </c>
      <c r="I20" s="34">
        <v>4</v>
      </c>
      <c r="J20" s="33">
        <v>5</v>
      </c>
      <c r="K20" s="34">
        <v>4</v>
      </c>
      <c r="L20" s="33">
        <v>5</v>
      </c>
      <c r="M20" s="34">
        <v>4</v>
      </c>
      <c r="N20" s="33">
        <v>5</v>
      </c>
      <c r="O20" s="34">
        <v>4</v>
      </c>
      <c r="P20" s="33">
        <v>5</v>
      </c>
      <c r="Q20" s="34">
        <v>4</v>
      </c>
      <c r="R20" s="33">
        <v>5</v>
      </c>
      <c r="S20" s="34">
        <v>4</v>
      </c>
      <c r="T20" s="33">
        <v>5</v>
      </c>
      <c r="U20" s="24">
        <f t="shared" si="0"/>
        <v>4</v>
      </c>
      <c r="V20" s="24">
        <f t="shared" si="1"/>
        <v>5</v>
      </c>
      <c r="W20" s="22">
        <f t="shared" si="2"/>
        <v>80</v>
      </c>
      <c r="X20" s="22">
        <f t="shared" si="3"/>
        <v>100</v>
      </c>
    </row>
    <row r="21" spans="1:24">
      <c r="A21" s="2">
        <v>12</v>
      </c>
      <c r="B21" s="27" t="str">
        <f>'Соц.-комун. развитие'!B21</f>
        <v>ЕК</v>
      </c>
      <c r="C21" s="32">
        <v>3</v>
      </c>
      <c r="D21" s="33">
        <v>4</v>
      </c>
      <c r="E21" s="34">
        <v>4</v>
      </c>
      <c r="F21" s="33">
        <v>5</v>
      </c>
      <c r="G21" s="34">
        <v>4</v>
      </c>
      <c r="H21" s="33">
        <v>5</v>
      </c>
      <c r="I21" s="34">
        <v>4</v>
      </c>
      <c r="J21" s="33">
        <v>5</v>
      </c>
      <c r="K21" s="34">
        <v>4</v>
      </c>
      <c r="L21" s="33">
        <v>5</v>
      </c>
      <c r="M21" s="34">
        <v>4</v>
      </c>
      <c r="N21" s="33">
        <v>5</v>
      </c>
      <c r="O21" s="34">
        <v>4</v>
      </c>
      <c r="P21" s="33">
        <v>5</v>
      </c>
      <c r="Q21" s="34">
        <v>4</v>
      </c>
      <c r="R21" s="33">
        <v>5</v>
      </c>
      <c r="S21" s="34">
        <v>4</v>
      </c>
      <c r="T21" s="33">
        <v>5</v>
      </c>
      <c r="U21" s="24">
        <f t="shared" si="0"/>
        <v>3.8888888888888888</v>
      </c>
      <c r="V21" s="24">
        <f t="shared" si="1"/>
        <v>4.8888888888888893</v>
      </c>
      <c r="W21" s="22">
        <f t="shared" si="2"/>
        <v>77.777777777777786</v>
      </c>
      <c r="X21" s="22">
        <f t="shared" si="3"/>
        <v>97.777777777777786</v>
      </c>
    </row>
    <row r="22" spans="1:24">
      <c r="A22" s="2">
        <v>13</v>
      </c>
      <c r="B22" s="27" t="str">
        <f>'Соц.-комун. развитие'!B22</f>
        <v>ОК</v>
      </c>
      <c r="C22" s="32">
        <v>4</v>
      </c>
      <c r="D22" s="33">
        <v>5</v>
      </c>
      <c r="E22" s="34">
        <v>4</v>
      </c>
      <c r="F22" s="33">
        <v>5</v>
      </c>
      <c r="G22" s="34">
        <v>4</v>
      </c>
      <c r="H22" s="33">
        <v>5</v>
      </c>
      <c r="I22" s="34">
        <v>4</v>
      </c>
      <c r="J22" s="33">
        <v>5</v>
      </c>
      <c r="K22" s="34">
        <v>4</v>
      </c>
      <c r="L22" s="33">
        <v>5</v>
      </c>
      <c r="M22" s="34">
        <v>4</v>
      </c>
      <c r="N22" s="33">
        <v>5</v>
      </c>
      <c r="O22" s="34">
        <v>4</v>
      </c>
      <c r="P22" s="33">
        <v>5</v>
      </c>
      <c r="Q22" s="34">
        <v>4</v>
      </c>
      <c r="R22" s="33">
        <v>5</v>
      </c>
      <c r="S22" s="34">
        <v>4</v>
      </c>
      <c r="T22" s="33">
        <v>5</v>
      </c>
      <c r="U22" s="24">
        <f t="shared" si="0"/>
        <v>4</v>
      </c>
      <c r="V22" s="24">
        <f t="shared" si="1"/>
        <v>5</v>
      </c>
      <c r="W22" s="22">
        <f t="shared" si="2"/>
        <v>80</v>
      </c>
      <c r="X22" s="22">
        <f t="shared" si="3"/>
        <v>100</v>
      </c>
    </row>
    <row r="23" spans="1:24">
      <c r="A23" s="2">
        <v>14</v>
      </c>
      <c r="B23" s="27" t="str">
        <f>'Соц.-комун. развитие'!B23</f>
        <v>ТК</v>
      </c>
      <c r="C23" s="32">
        <v>4</v>
      </c>
      <c r="D23" s="33">
        <v>4</v>
      </c>
      <c r="E23" s="34">
        <v>4</v>
      </c>
      <c r="F23" s="33">
        <v>4</v>
      </c>
      <c r="G23" s="34">
        <v>4</v>
      </c>
      <c r="H23" s="33">
        <v>4</v>
      </c>
      <c r="I23" s="34">
        <v>4</v>
      </c>
      <c r="J23" s="33">
        <v>4</v>
      </c>
      <c r="K23" s="34">
        <v>4</v>
      </c>
      <c r="L23" s="33">
        <v>4</v>
      </c>
      <c r="M23" s="34">
        <v>4</v>
      </c>
      <c r="N23" s="33">
        <v>4</v>
      </c>
      <c r="O23" s="34">
        <v>4</v>
      </c>
      <c r="P23" s="33">
        <v>4</v>
      </c>
      <c r="Q23" s="34">
        <v>4</v>
      </c>
      <c r="R23" s="33">
        <v>4</v>
      </c>
      <c r="S23" s="34">
        <v>4</v>
      </c>
      <c r="T23" s="33">
        <v>4</v>
      </c>
      <c r="U23" s="24">
        <f t="shared" si="0"/>
        <v>4</v>
      </c>
      <c r="V23" s="24">
        <f t="shared" si="1"/>
        <v>4</v>
      </c>
      <c r="W23" s="22">
        <f t="shared" si="2"/>
        <v>80</v>
      </c>
      <c r="X23" s="22">
        <f t="shared" si="3"/>
        <v>80</v>
      </c>
    </row>
    <row r="24" spans="1:24">
      <c r="A24" s="2">
        <v>15</v>
      </c>
      <c r="B24" s="27" t="str">
        <f>'Соц.-комун. развитие'!B24</f>
        <v>НК</v>
      </c>
      <c r="C24" s="32">
        <v>4</v>
      </c>
      <c r="D24" s="33">
        <v>5</v>
      </c>
      <c r="E24" s="34">
        <v>4</v>
      </c>
      <c r="F24" s="33">
        <v>4</v>
      </c>
      <c r="G24" s="34">
        <v>4</v>
      </c>
      <c r="H24" s="33">
        <v>4</v>
      </c>
      <c r="I24" s="34">
        <v>4</v>
      </c>
      <c r="J24" s="33">
        <v>4</v>
      </c>
      <c r="K24" s="34">
        <v>4</v>
      </c>
      <c r="L24" s="33">
        <v>4</v>
      </c>
      <c r="M24" s="34">
        <v>4</v>
      </c>
      <c r="N24" s="33">
        <v>4</v>
      </c>
      <c r="O24" s="34">
        <v>4</v>
      </c>
      <c r="P24" s="33">
        <v>4</v>
      </c>
      <c r="Q24" s="34">
        <v>4</v>
      </c>
      <c r="R24" s="33">
        <v>4</v>
      </c>
      <c r="S24" s="34">
        <v>4</v>
      </c>
      <c r="T24" s="33">
        <v>4</v>
      </c>
      <c r="U24" s="24">
        <f t="shared" si="0"/>
        <v>4</v>
      </c>
      <c r="V24" s="24">
        <f t="shared" si="1"/>
        <v>4.1111111111111107</v>
      </c>
      <c r="W24" s="22">
        <f t="shared" si="2"/>
        <v>80</v>
      </c>
      <c r="X24" s="22">
        <f t="shared" si="3"/>
        <v>82.222222222222214</v>
      </c>
    </row>
    <row r="25" spans="1:24">
      <c r="A25" s="2">
        <v>16</v>
      </c>
      <c r="B25" s="27" t="str">
        <f>'Соц.-комун. развитие'!B25</f>
        <v>ЯК</v>
      </c>
      <c r="C25" s="32">
        <v>3</v>
      </c>
      <c r="D25" s="33">
        <v>4</v>
      </c>
      <c r="E25" s="34">
        <v>3</v>
      </c>
      <c r="F25" s="33">
        <v>3</v>
      </c>
      <c r="G25" s="34">
        <v>3</v>
      </c>
      <c r="H25" s="33">
        <v>3</v>
      </c>
      <c r="I25" s="34">
        <v>3</v>
      </c>
      <c r="J25" s="33">
        <v>3</v>
      </c>
      <c r="K25" s="34">
        <v>3</v>
      </c>
      <c r="L25" s="33">
        <v>3</v>
      </c>
      <c r="M25" s="34">
        <v>3</v>
      </c>
      <c r="N25" s="33">
        <v>3</v>
      </c>
      <c r="O25" s="34">
        <v>3</v>
      </c>
      <c r="P25" s="33">
        <v>3</v>
      </c>
      <c r="Q25" s="34">
        <v>3</v>
      </c>
      <c r="R25" s="33">
        <v>3</v>
      </c>
      <c r="S25" s="34">
        <v>3</v>
      </c>
      <c r="T25" s="33">
        <v>3</v>
      </c>
      <c r="U25" s="24">
        <f t="shared" si="0"/>
        <v>3</v>
      </c>
      <c r="V25" s="24">
        <f t="shared" si="1"/>
        <v>3.1111111111111112</v>
      </c>
      <c r="W25" s="22">
        <f t="shared" si="2"/>
        <v>60</v>
      </c>
      <c r="X25" s="22">
        <f t="shared" si="3"/>
        <v>62.222222222222221</v>
      </c>
    </row>
    <row r="26" spans="1:24">
      <c r="A26" s="2">
        <v>17</v>
      </c>
      <c r="B26" s="27" t="str">
        <f>'Соц.-комун. развитие'!B26</f>
        <v>ТиК</v>
      </c>
      <c r="C26" s="32">
        <v>4</v>
      </c>
      <c r="D26" s="33">
        <v>4</v>
      </c>
      <c r="E26" s="34">
        <v>4</v>
      </c>
      <c r="F26" s="33">
        <v>4</v>
      </c>
      <c r="G26" s="34">
        <v>4</v>
      </c>
      <c r="H26" s="33">
        <v>4</v>
      </c>
      <c r="I26" s="34">
        <v>4</v>
      </c>
      <c r="J26" s="33">
        <v>4</v>
      </c>
      <c r="K26" s="34">
        <v>4</v>
      </c>
      <c r="L26" s="33">
        <v>4</v>
      </c>
      <c r="M26" s="34">
        <v>4</v>
      </c>
      <c r="N26" s="33">
        <v>4</v>
      </c>
      <c r="O26" s="34">
        <v>4</v>
      </c>
      <c r="P26" s="33">
        <v>4</v>
      </c>
      <c r="Q26" s="34">
        <v>4</v>
      </c>
      <c r="R26" s="33">
        <v>4</v>
      </c>
      <c r="S26" s="34">
        <v>4</v>
      </c>
      <c r="T26" s="33">
        <v>4</v>
      </c>
      <c r="U26" s="24">
        <f t="shared" si="0"/>
        <v>4</v>
      </c>
      <c r="V26" s="24">
        <f t="shared" si="1"/>
        <v>4</v>
      </c>
      <c r="W26" s="22">
        <f t="shared" si="2"/>
        <v>80</v>
      </c>
      <c r="X26" s="22">
        <f t="shared" si="3"/>
        <v>80</v>
      </c>
    </row>
    <row r="27" spans="1:24">
      <c r="A27" s="2">
        <v>18</v>
      </c>
      <c r="B27" s="27" t="str">
        <f>'Соц.-комун. развитие'!B27</f>
        <v>СЛ</v>
      </c>
      <c r="C27" s="32">
        <v>4</v>
      </c>
      <c r="D27" s="33">
        <v>4</v>
      </c>
      <c r="E27" s="34">
        <v>4</v>
      </c>
      <c r="F27" s="33">
        <v>5</v>
      </c>
      <c r="G27" s="34">
        <v>4</v>
      </c>
      <c r="H27" s="33">
        <v>5</v>
      </c>
      <c r="I27" s="34">
        <v>4</v>
      </c>
      <c r="J27" s="33">
        <v>5</v>
      </c>
      <c r="K27" s="34">
        <v>4</v>
      </c>
      <c r="L27" s="33">
        <v>5</v>
      </c>
      <c r="M27" s="34">
        <v>4</v>
      </c>
      <c r="N27" s="33">
        <v>5</v>
      </c>
      <c r="O27" s="34">
        <v>4</v>
      </c>
      <c r="P27" s="33">
        <v>5</v>
      </c>
      <c r="Q27" s="34">
        <v>4</v>
      </c>
      <c r="R27" s="33">
        <v>5</v>
      </c>
      <c r="S27" s="34">
        <v>4</v>
      </c>
      <c r="T27" s="33">
        <v>5</v>
      </c>
      <c r="U27" s="24">
        <f t="shared" si="0"/>
        <v>4</v>
      </c>
      <c r="V27" s="24">
        <f t="shared" si="1"/>
        <v>4.8888888888888893</v>
      </c>
      <c r="W27" s="22">
        <f t="shared" si="2"/>
        <v>80</v>
      </c>
      <c r="X27" s="22">
        <f t="shared" si="3"/>
        <v>97.777777777777786</v>
      </c>
    </row>
    <row r="28" spans="1:24">
      <c r="A28" s="2">
        <v>19</v>
      </c>
      <c r="B28" s="27" t="str">
        <f>'Соц.-комун. развитие'!B28</f>
        <v>НЛ</v>
      </c>
      <c r="C28" s="32">
        <v>3</v>
      </c>
      <c r="D28" s="33">
        <v>4</v>
      </c>
      <c r="E28" s="34">
        <v>3</v>
      </c>
      <c r="F28" s="33">
        <v>4</v>
      </c>
      <c r="G28" s="34">
        <v>3</v>
      </c>
      <c r="H28" s="33">
        <v>4</v>
      </c>
      <c r="I28" s="34">
        <v>3</v>
      </c>
      <c r="J28" s="33">
        <v>4</v>
      </c>
      <c r="K28" s="34">
        <v>3</v>
      </c>
      <c r="L28" s="33">
        <v>4</v>
      </c>
      <c r="M28" s="34">
        <v>3</v>
      </c>
      <c r="N28" s="33">
        <v>4</v>
      </c>
      <c r="O28" s="34">
        <v>3</v>
      </c>
      <c r="P28" s="33">
        <v>4</v>
      </c>
      <c r="Q28" s="34">
        <v>3</v>
      </c>
      <c r="R28" s="33">
        <v>4</v>
      </c>
      <c r="S28" s="34">
        <v>3</v>
      </c>
      <c r="T28" s="33">
        <v>4</v>
      </c>
      <c r="U28" s="24">
        <f t="shared" si="0"/>
        <v>3</v>
      </c>
      <c r="V28" s="24">
        <f t="shared" si="1"/>
        <v>4</v>
      </c>
      <c r="W28" s="22">
        <f t="shared" si="2"/>
        <v>60</v>
      </c>
      <c r="X28" s="22">
        <f t="shared" si="3"/>
        <v>80</v>
      </c>
    </row>
    <row r="29" spans="1:24">
      <c r="A29" s="2">
        <v>20</v>
      </c>
      <c r="B29" s="27" t="str">
        <f>'Соц.-комун. развитие'!B29</f>
        <v>ВМ</v>
      </c>
      <c r="C29" s="32">
        <v>4</v>
      </c>
      <c r="D29" s="33">
        <v>5</v>
      </c>
      <c r="E29" s="34">
        <v>4</v>
      </c>
      <c r="F29" s="33">
        <v>4</v>
      </c>
      <c r="G29" s="34">
        <v>4</v>
      </c>
      <c r="H29" s="33">
        <v>4</v>
      </c>
      <c r="I29" s="34">
        <v>4</v>
      </c>
      <c r="J29" s="33">
        <v>4</v>
      </c>
      <c r="K29" s="34">
        <v>4</v>
      </c>
      <c r="L29" s="33">
        <v>4</v>
      </c>
      <c r="M29" s="34">
        <v>4</v>
      </c>
      <c r="N29" s="33">
        <v>4</v>
      </c>
      <c r="O29" s="34">
        <v>4</v>
      </c>
      <c r="P29" s="33">
        <v>4</v>
      </c>
      <c r="Q29" s="34">
        <v>4</v>
      </c>
      <c r="R29" s="33">
        <v>4</v>
      </c>
      <c r="S29" s="34">
        <v>4</v>
      </c>
      <c r="T29" s="33">
        <v>4</v>
      </c>
      <c r="U29" s="24">
        <f t="shared" si="0"/>
        <v>4</v>
      </c>
      <c r="V29" s="24">
        <f t="shared" si="1"/>
        <v>4.1111111111111107</v>
      </c>
      <c r="W29" s="22">
        <f t="shared" si="2"/>
        <v>80</v>
      </c>
      <c r="X29" s="22">
        <f t="shared" si="3"/>
        <v>82.222222222222214</v>
      </c>
    </row>
    <row r="30" spans="1:24">
      <c r="A30" s="2">
        <v>21</v>
      </c>
      <c r="B30" s="27" t="str">
        <f>'Соц.-комун. развитие'!B30</f>
        <v>ДМ</v>
      </c>
      <c r="C30" s="32">
        <v>3</v>
      </c>
      <c r="D30" s="33">
        <v>4</v>
      </c>
      <c r="E30" s="34">
        <v>3</v>
      </c>
      <c r="F30" s="33">
        <v>4</v>
      </c>
      <c r="G30" s="34">
        <v>3</v>
      </c>
      <c r="H30" s="33">
        <v>4</v>
      </c>
      <c r="I30" s="34">
        <v>3</v>
      </c>
      <c r="J30" s="33">
        <v>4</v>
      </c>
      <c r="K30" s="34">
        <v>3</v>
      </c>
      <c r="L30" s="33">
        <v>4</v>
      </c>
      <c r="M30" s="34">
        <v>3</v>
      </c>
      <c r="N30" s="33">
        <v>4</v>
      </c>
      <c r="O30" s="34">
        <v>3</v>
      </c>
      <c r="P30" s="33">
        <v>4</v>
      </c>
      <c r="Q30" s="34">
        <v>3</v>
      </c>
      <c r="R30" s="33">
        <v>4</v>
      </c>
      <c r="S30" s="34">
        <v>3</v>
      </c>
      <c r="T30" s="33">
        <v>4</v>
      </c>
      <c r="U30" s="24">
        <f t="shared" si="0"/>
        <v>3</v>
      </c>
      <c r="V30" s="24">
        <f t="shared" si="1"/>
        <v>4</v>
      </c>
      <c r="W30" s="22">
        <f t="shared" si="2"/>
        <v>60</v>
      </c>
      <c r="X30" s="22">
        <f t="shared" si="3"/>
        <v>80</v>
      </c>
    </row>
    <row r="31" spans="1:24">
      <c r="A31" s="2">
        <v>22</v>
      </c>
      <c r="B31" s="27" t="str">
        <f>'Соц.-комун. развитие'!B31</f>
        <v>ВлК</v>
      </c>
      <c r="C31" s="32">
        <v>4</v>
      </c>
      <c r="D31" s="33">
        <v>4</v>
      </c>
      <c r="E31" s="34">
        <v>4</v>
      </c>
      <c r="F31" s="33">
        <v>4</v>
      </c>
      <c r="G31" s="34">
        <v>4</v>
      </c>
      <c r="H31" s="33">
        <v>4</v>
      </c>
      <c r="I31" s="34">
        <v>4</v>
      </c>
      <c r="J31" s="33">
        <v>4</v>
      </c>
      <c r="K31" s="34">
        <v>4</v>
      </c>
      <c r="L31" s="33">
        <v>4</v>
      </c>
      <c r="M31" s="34">
        <v>4</v>
      </c>
      <c r="N31" s="33">
        <v>4</v>
      </c>
      <c r="O31" s="34">
        <v>4</v>
      </c>
      <c r="P31" s="33">
        <v>4</v>
      </c>
      <c r="Q31" s="34">
        <v>4</v>
      </c>
      <c r="R31" s="33">
        <v>4</v>
      </c>
      <c r="S31" s="34">
        <v>4</v>
      </c>
      <c r="T31" s="33">
        <v>4</v>
      </c>
      <c r="U31" s="24">
        <f t="shared" si="0"/>
        <v>4</v>
      </c>
      <c r="V31" s="24">
        <f t="shared" si="1"/>
        <v>4</v>
      </c>
      <c r="W31" s="22">
        <f t="shared" si="2"/>
        <v>80</v>
      </c>
      <c r="X31" s="22">
        <f t="shared" si="3"/>
        <v>80</v>
      </c>
    </row>
    <row r="32" spans="1:24">
      <c r="A32" s="2">
        <v>23</v>
      </c>
      <c r="B32" s="27" t="str">
        <f>'Соц.-комун. развитие'!B32</f>
        <v>ММ</v>
      </c>
      <c r="C32" s="32">
        <v>4</v>
      </c>
      <c r="D32" s="33">
        <v>4</v>
      </c>
      <c r="E32" s="34">
        <v>4</v>
      </c>
      <c r="F32" s="33">
        <v>4</v>
      </c>
      <c r="G32" s="34">
        <v>4</v>
      </c>
      <c r="H32" s="33">
        <v>4</v>
      </c>
      <c r="I32" s="34">
        <v>4</v>
      </c>
      <c r="J32" s="33">
        <v>4</v>
      </c>
      <c r="K32" s="34">
        <v>4</v>
      </c>
      <c r="L32" s="33">
        <v>4</v>
      </c>
      <c r="M32" s="34">
        <v>4</v>
      </c>
      <c r="N32" s="33">
        <v>4</v>
      </c>
      <c r="O32" s="34">
        <v>4</v>
      </c>
      <c r="P32" s="33">
        <v>4</v>
      </c>
      <c r="Q32" s="34">
        <v>4</v>
      </c>
      <c r="R32" s="33">
        <v>4</v>
      </c>
      <c r="S32" s="34">
        <v>4</v>
      </c>
      <c r="T32" s="33">
        <v>4</v>
      </c>
      <c r="U32" s="24">
        <f t="shared" si="0"/>
        <v>4</v>
      </c>
      <c r="V32" s="24">
        <f t="shared" si="1"/>
        <v>4</v>
      </c>
      <c r="W32" s="22">
        <f t="shared" si="2"/>
        <v>80</v>
      </c>
      <c r="X32" s="22">
        <f t="shared" si="3"/>
        <v>80</v>
      </c>
    </row>
    <row r="33" spans="1:24">
      <c r="A33" s="2">
        <v>24</v>
      </c>
      <c r="B33" s="27" t="str">
        <f>'Соц.-комун. развитие'!B33</f>
        <v>ЛП</v>
      </c>
      <c r="C33" s="32">
        <v>3</v>
      </c>
      <c r="D33" s="33">
        <v>4</v>
      </c>
      <c r="E33" s="34">
        <v>3</v>
      </c>
      <c r="F33" s="33">
        <v>4</v>
      </c>
      <c r="G33" s="34">
        <v>3</v>
      </c>
      <c r="H33" s="33">
        <v>4</v>
      </c>
      <c r="I33" s="34">
        <v>3</v>
      </c>
      <c r="J33" s="33">
        <v>4</v>
      </c>
      <c r="K33" s="34">
        <v>3</v>
      </c>
      <c r="L33" s="33">
        <v>4</v>
      </c>
      <c r="M33" s="34">
        <v>3</v>
      </c>
      <c r="N33" s="33">
        <v>4</v>
      </c>
      <c r="O33" s="34">
        <v>3</v>
      </c>
      <c r="P33" s="33">
        <v>4</v>
      </c>
      <c r="Q33" s="34">
        <v>3</v>
      </c>
      <c r="R33" s="33">
        <v>4</v>
      </c>
      <c r="S33" s="34">
        <v>3</v>
      </c>
      <c r="T33" s="33">
        <v>4</v>
      </c>
      <c r="U33" s="24">
        <f t="shared" si="0"/>
        <v>3</v>
      </c>
      <c r="V33" s="24">
        <f t="shared" si="1"/>
        <v>4</v>
      </c>
      <c r="W33" s="22">
        <f t="shared" si="2"/>
        <v>60</v>
      </c>
      <c r="X33" s="22">
        <f t="shared" si="3"/>
        <v>80</v>
      </c>
    </row>
    <row r="34" spans="1:24">
      <c r="A34" s="2">
        <v>25</v>
      </c>
      <c r="B34" s="27" t="str">
        <f>'Соц.-комун. развитие'!B34</f>
        <v>АР</v>
      </c>
      <c r="C34" s="32">
        <v>4</v>
      </c>
      <c r="D34" s="33">
        <v>5</v>
      </c>
      <c r="E34" s="34">
        <v>4</v>
      </c>
      <c r="F34" s="33">
        <v>4</v>
      </c>
      <c r="G34" s="34">
        <v>4</v>
      </c>
      <c r="H34" s="33">
        <v>4</v>
      </c>
      <c r="I34" s="34">
        <v>4</v>
      </c>
      <c r="J34" s="33">
        <v>4</v>
      </c>
      <c r="K34" s="34">
        <v>4</v>
      </c>
      <c r="L34" s="33">
        <v>4</v>
      </c>
      <c r="M34" s="34">
        <v>4</v>
      </c>
      <c r="N34" s="33">
        <v>4</v>
      </c>
      <c r="O34" s="34">
        <v>4</v>
      </c>
      <c r="P34" s="33">
        <v>4</v>
      </c>
      <c r="Q34" s="34">
        <v>4</v>
      </c>
      <c r="R34" s="33">
        <v>4</v>
      </c>
      <c r="S34" s="34">
        <v>4</v>
      </c>
      <c r="T34" s="33">
        <v>4</v>
      </c>
      <c r="U34" s="24">
        <f t="shared" si="0"/>
        <v>4</v>
      </c>
      <c r="V34" s="24">
        <f t="shared" si="1"/>
        <v>4.1111111111111107</v>
      </c>
      <c r="W34" s="22">
        <f t="shared" si="2"/>
        <v>80</v>
      </c>
      <c r="X34" s="22">
        <f t="shared" si="3"/>
        <v>82.222222222222214</v>
      </c>
    </row>
    <row r="35" spans="1:24">
      <c r="A35" s="2">
        <v>26</v>
      </c>
      <c r="B35" s="27" t="str">
        <f>'Соц.-комун. развитие'!B35</f>
        <v>ГР</v>
      </c>
      <c r="C35" s="32">
        <v>4</v>
      </c>
      <c r="D35" s="33">
        <v>4</v>
      </c>
      <c r="E35" s="34">
        <v>3</v>
      </c>
      <c r="F35" s="33">
        <v>4</v>
      </c>
      <c r="G35" s="34">
        <v>3</v>
      </c>
      <c r="H35" s="33">
        <v>4</v>
      </c>
      <c r="I35" s="34">
        <v>3</v>
      </c>
      <c r="J35" s="33">
        <v>4</v>
      </c>
      <c r="K35" s="34">
        <v>3</v>
      </c>
      <c r="L35" s="33">
        <v>4</v>
      </c>
      <c r="M35" s="34">
        <v>3</v>
      </c>
      <c r="N35" s="33">
        <v>4</v>
      </c>
      <c r="O35" s="34">
        <v>3</v>
      </c>
      <c r="P35" s="33">
        <v>4</v>
      </c>
      <c r="Q35" s="34">
        <v>3</v>
      </c>
      <c r="R35" s="33">
        <v>4</v>
      </c>
      <c r="S35" s="34">
        <v>3</v>
      </c>
      <c r="T35" s="33">
        <v>4</v>
      </c>
      <c r="U35" s="24">
        <f t="shared" si="0"/>
        <v>3.1111111111111112</v>
      </c>
      <c r="V35" s="24">
        <f t="shared" si="1"/>
        <v>4</v>
      </c>
      <c r="W35" s="22">
        <f t="shared" si="2"/>
        <v>62.222222222222221</v>
      </c>
      <c r="X35" s="22">
        <f t="shared" si="3"/>
        <v>80</v>
      </c>
    </row>
    <row r="36" spans="1:24">
      <c r="A36" s="2">
        <v>27</v>
      </c>
      <c r="B36" s="27" t="str">
        <f>'Соц.-комун. развитие'!B36</f>
        <v>ПС</v>
      </c>
      <c r="C36" s="32">
        <v>4</v>
      </c>
      <c r="D36" s="33">
        <v>5</v>
      </c>
      <c r="E36" s="34">
        <v>4</v>
      </c>
      <c r="F36" s="33">
        <v>5</v>
      </c>
      <c r="G36" s="34">
        <v>4</v>
      </c>
      <c r="H36" s="33">
        <v>5</v>
      </c>
      <c r="I36" s="34">
        <v>4</v>
      </c>
      <c r="J36" s="33">
        <v>5</v>
      </c>
      <c r="K36" s="34">
        <v>4</v>
      </c>
      <c r="L36" s="33">
        <v>5</v>
      </c>
      <c r="M36" s="34">
        <v>4</v>
      </c>
      <c r="N36" s="33">
        <v>5</v>
      </c>
      <c r="O36" s="34">
        <v>4</v>
      </c>
      <c r="P36" s="33">
        <v>5</v>
      </c>
      <c r="Q36" s="34">
        <v>4</v>
      </c>
      <c r="R36" s="33">
        <v>5</v>
      </c>
      <c r="S36" s="34">
        <v>4</v>
      </c>
      <c r="T36" s="33">
        <v>5</v>
      </c>
      <c r="U36" s="24">
        <f t="shared" si="0"/>
        <v>4</v>
      </c>
      <c r="V36" s="24">
        <f t="shared" si="1"/>
        <v>5</v>
      </c>
      <c r="W36" s="22">
        <f t="shared" si="2"/>
        <v>80</v>
      </c>
      <c r="X36" s="22">
        <f t="shared" si="3"/>
        <v>100</v>
      </c>
    </row>
    <row r="37" spans="1:24">
      <c r="A37" s="2">
        <v>28</v>
      </c>
      <c r="B37" s="27" t="str">
        <f>'Соц.-комун. развитие'!B37</f>
        <v>НС</v>
      </c>
      <c r="C37" s="32">
        <v>3</v>
      </c>
      <c r="D37" s="33">
        <v>4</v>
      </c>
      <c r="E37" s="34">
        <v>3</v>
      </c>
      <c r="F37" s="33">
        <v>3</v>
      </c>
      <c r="G37" s="34">
        <v>3</v>
      </c>
      <c r="H37" s="33">
        <v>3</v>
      </c>
      <c r="I37" s="34">
        <v>3</v>
      </c>
      <c r="J37" s="33">
        <v>3</v>
      </c>
      <c r="K37" s="34">
        <v>3</v>
      </c>
      <c r="L37" s="33">
        <v>3</v>
      </c>
      <c r="M37" s="34">
        <v>3</v>
      </c>
      <c r="N37" s="33">
        <v>3</v>
      </c>
      <c r="O37" s="34">
        <v>3</v>
      </c>
      <c r="P37" s="33">
        <v>3</v>
      </c>
      <c r="Q37" s="34">
        <v>3</v>
      </c>
      <c r="R37" s="33">
        <v>3</v>
      </c>
      <c r="S37" s="34">
        <v>3</v>
      </c>
      <c r="T37" s="33">
        <v>3</v>
      </c>
      <c r="U37" s="24">
        <f t="shared" si="0"/>
        <v>3</v>
      </c>
      <c r="V37" s="24">
        <f t="shared" si="1"/>
        <v>3.1111111111111112</v>
      </c>
      <c r="W37" s="22">
        <f t="shared" si="2"/>
        <v>60</v>
      </c>
      <c r="X37" s="22">
        <f t="shared" si="3"/>
        <v>62.222222222222221</v>
      </c>
    </row>
    <row r="38" spans="1:24">
      <c r="A38" s="2">
        <v>29</v>
      </c>
      <c r="B38" s="27" t="str">
        <f>'Соц.-комун. развитие'!B38</f>
        <v>СС</v>
      </c>
      <c r="C38" s="33">
        <v>3</v>
      </c>
      <c r="D38" s="33">
        <v>3</v>
      </c>
      <c r="E38" s="34">
        <v>3</v>
      </c>
      <c r="F38" s="33">
        <v>3</v>
      </c>
      <c r="G38" s="34">
        <v>3</v>
      </c>
      <c r="H38" s="33">
        <v>3</v>
      </c>
      <c r="I38" s="34">
        <v>3</v>
      </c>
      <c r="J38" s="33">
        <v>3</v>
      </c>
      <c r="K38" s="34">
        <v>3</v>
      </c>
      <c r="L38" s="33">
        <v>3</v>
      </c>
      <c r="M38" s="34">
        <v>3</v>
      </c>
      <c r="N38" s="33">
        <v>3</v>
      </c>
      <c r="O38" s="34">
        <v>3</v>
      </c>
      <c r="P38" s="33">
        <v>3</v>
      </c>
      <c r="Q38" s="34">
        <v>3</v>
      </c>
      <c r="R38" s="33">
        <v>3</v>
      </c>
      <c r="S38" s="34">
        <v>3</v>
      </c>
      <c r="T38" s="33">
        <v>3</v>
      </c>
      <c r="U38" s="24">
        <f t="shared" si="0"/>
        <v>3</v>
      </c>
      <c r="V38" s="24">
        <f t="shared" si="1"/>
        <v>3</v>
      </c>
      <c r="W38" s="22">
        <f t="shared" si="2"/>
        <v>60</v>
      </c>
      <c r="X38" s="22">
        <f t="shared" si="3"/>
        <v>60</v>
      </c>
    </row>
    <row r="39" spans="1:24">
      <c r="A39" s="2">
        <v>30</v>
      </c>
      <c r="B39" s="27" t="str">
        <f>'Соц.-комун. развитие'!B39</f>
        <v>СЧ</v>
      </c>
      <c r="C39" s="33">
        <v>4</v>
      </c>
      <c r="D39" s="33">
        <v>4</v>
      </c>
      <c r="E39" s="34">
        <v>4</v>
      </c>
      <c r="F39" s="33">
        <v>4</v>
      </c>
      <c r="G39" s="34">
        <v>4</v>
      </c>
      <c r="H39" s="33">
        <v>4</v>
      </c>
      <c r="I39" s="34">
        <v>4</v>
      </c>
      <c r="J39" s="33">
        <v>4</v>
      </c>
      <c r="K39" s="34">
        <v>4</v>
      </c>
      <c r="L39" s="33">
        <v>4</v>
      </c>
      <c r="M39" s="34">
        <v>4</v>
      </c>
      <c r="N39" s="33">
        <v>4</v>
      </c>
      <c r="O39" s="34">
        <v>4</v>
      </c>
      <c r="P39" s="33">
        <v>4</v>
      </c>
      <c r="Q39" s="34">
        <v>4</v>
      </c>
      <c r="R39" s="33">
        <v>4</v>
      </c>
      <c r="S39" s="34">
        <v>4</v>
      </c>
      <c r="T39" s="33">
        <v>4</v>
      </c>
      <c r="U39" s="24">
        <f t="shared" si="0"/>
        <v>4</v>
      </c>
      <c r="V39" s="24">
        <f t="shared" si="1"/>
        <v>4</v>
      </c>
      <c r="W39" s="22">
        <f t="shared" si="2"/>
        <v>80</v>
      </c>
      <c r="X39" s="22">
        <f t="shared" si="3"/>
        <v>80</v>
      </c>
    </row>
    <row r="40" spans="1:24">
      <c r="A40" s="61" t="s">
        <v>23</v>
      </c>
      <c r="B40" s="62"/>
      <c r="C40" s="17">
        <f>SUM(C10:C39)/COUNTIF(C10:C39,"&gt;0")</f>
        <v>3.6333333333333333</v>
      </c>
      <c r="D40" s="17">
        <f t="shared" ref="D40:V40" si="4">SUM(D10:D39)/COUNTIF(D10:D39,"&gt;0")</f>
        <v>4.1333333333333337</v>
      </c>
      <c r="E40" s="17">
        <f t="shared" si="4"/>
        <v>3.6</v>
      </c>
      <c r="F40" s="17">
        <f t="shared" si="4"/>
        <v>4.1333333333333337</v>
      </c>
      <c r="G40" s="17">
        <f t="shared" si="4"/>
        <v>3.6</v>
      </c>
      <c r="H40" s="17">
        <f t="shared" si="4"/>
        <v>4.1333333333333337</v>
      </c>
      <c r="I40" s="17">
        <f t="shared" si="4"/>
        <v>3.6</v>
      </c>
      <c r="J40" s="17">
        <f t="shared" si="4"/>
        <v>4.1333333333333337</v>
      </c>
      <c r="K40" s="17">
        <f t="shared" si="4"/>
        <v>3.6</v>
      </c>
      <c r="L40" s="17">
        <f t="shared" si="4"/>
        <v>4.1333333333333337</v>
      </c>
      <c r="M40" s="17">
        <f t="shared" si="4"/>
        <v>3.6</v>
      </c>
      <c r="N40" s="17">
        <f t="shared" si="4"/>
        <v>4.1333333333333337</v>
      </c>
      <c r="O40" s="17">
        <f t="shared" si="4"/>
        <v>3.6</v>
      </c>
      <c r="P40" s="17">
        <f t="shared" si="4"/>
        <v>4.1333333333333337</v>
      </c>
      <c r="Q40" s="17">
        <f t="shared" si="4"/>
        <v>3.6</v>
      </c>
      <c r="R40" s="17">
        <f t="shared" si="4"/>
        <v>4.1333333333333337</v>
      </c>
      <c r="S40" s="17">
        <f t="shared" si="4"/>
        <v>3.6333333333333333</v>
      </c>
      <c r="T40" s="17">
        <f t="shared" si="4"/>
        <v>4.1333333333333337</v>
      </c>
      <c r="U40" s="17">
        <f t="shared" si="4"/>
        <v>3.6074074074074076</v>
      </c>
      <c r="V40" s="17">
        <f t="shared" si="4"/>
        <v>4.1333333333333337</v>
      </c>
      <c r="W40" s="21"/>
      <c r="X40" s="21"/>
    </row>
    <row r="41" spans="1:24">
      <c r="A41" s="61" t="s">
        <v>2</v>
      </c>
      <c r="B41" s="62"/>
      <c r="C41" s="16">
        <f>C40/5*100</f>
        <v>72.666666666666671</v>
      </c>
      <c r="D41" s="16">
        <f t="shared" ref="D41:T41" si="5">D40/5*100</f>
        <v>82.666666666666671</v>
      </c>
      <c r="E41" s="16">
        <f t="shared" si="5"/>
        <v>72</v>
      </c>
      <c r="F41" s="16">
        <f t="shared" si="5"/>
        <v>82.666666666666671</v>
      </c>
      <c r="G41" s="16">
        <f t="shared" si="5"/>
        <v>72</v>
      </c>
      <c r="H41" s="16">
        <f t="shared" si="5"/>
        <v>82.666666666666671</v>
      </c>
      <c r="I41" s="16">
        <f t="shared" si="5"/>
        <v>72</v>
      </c>
      <c r="J41" s="16">
        <f t="shared" si="5"/>
        <v>82.666666666666671</v>
      </c>
      <c r="K41" s="16">
        <f t="shared" si="5"/>
        <v>72</v>
      </c>
      <c r="L41" s="16">
        <f t="shared" si="5"/>
        <v>82.666666666666671</v>
      </c>
      <c r="M41" s="16">
        <f t="shared" si="5"/>
        <v>72</v>
      </c>
      <c r="N41" s="16">
        <f t="shared" si="5"/>
        <v>82.666666666666671</v>
      </c>
      <c r="O41" s="16">
        <f t="shared" si="5"/>
        <v>72</v>
      </c>
      <c r="P41" s="16">
        <f t="shared" si="5"/>
        <v>82.666666666666671</v>
      </c>
      <c r="Q41" s="16">
        <f t="shared" si="5"/>
        <v>72</v>
      </c>
      <c r="R41" s="16">
        <f t="shared" si="5"/>
        <v>82.666666666666671</v>
      </c>
      <c r="S41" s="16">
        <f t="shared" si="5"/>
        <v>72.666666666666671</v>
      </c>
      <c r="T41" s="16">
        <f t="shared" si="5"/>
        <v>82.666666666666671</v>
      </c>
      <c r="U41" s="16"/>
      <c r="V41" s="16"/>
      <c r="W41" s="22">
        <f>U40/5*100</f>
        <v>72.148148148148152</v>
      </c>
      <c r="X41" s="22">
        <f>V40/5*100</f>
        <v>82.666666666666671</v>
      </c>
    </row>
    <row r="42" spans="1:2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38">
        <f>COUNTIF(U10:U39, "&gt;=3,75")</f>
        <v>19</v>
      </c>
      <c r="V42" s="38">
        <f>COUNTIF(V10:V39, "&gt;=3,75")</f>
        <v>25</v>
      </c>
      <c r="W42" s="1"/>
      <c r="X42" s="1"/>
    </row>
    <row r="43" spans="1:2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38">
        <f>COUNTIFS(U10:U39,"&gt;2,2",U10:U39,"&lt;3,75")</f>
        <v>9</v>
      </c>
      <c r="V43" s="38">
        <f>COUNTIFS(V10:V39,"&gt;2,2",V10:V39,"&lt;3,75")</f>
        <v>5</v>
      </c>
      <c r="W43" s="1"/>
      <c r="X43" s="1"/>
    </row>
    <row r="44" spans="1:2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38">
        <f>COUNTIFS(U10:U39,"&lt;=2,2",U10:U39,"&gt;0")</f>
        <v>2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4"/>
  <sheetViews>
    <sheetView topLeftCell="A9" zoomScale="80" zoomScaleNormal="80" workbookViewId="0">
      <selection activeCell="I10" sqref="I10:J39"/>
    </sheetView>
  </sheetViews>
  <sheetFormatPr defaultRowHeight="1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>
      <c r="B4" s="41" t="str">
        <f>СТАРТ!B5:X5</f>
        <v>группа "Солнышко" за 2023 / 2024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>
      <c r="B6" s="60" t="s">
        <v>10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4" ht="165.75" customHeight="1">
      <c r="A8" s="67" t="s">
        <v>0</v>
      </c>
      <c r="B8" s="54" t="s">
        <v>1</v>
      </c>
      <c r="C8" s="58" t="s">
        <v>43</v>
      </c>
      <c r="D8" s="59"/>
      <c r="E8" s="58" t="s">
        <v>44</v>
      </c>
      <c r="F8" s="59"/>
      <c r="G8" s="58" t="s">
        <v>45</v>
      </c>
      <c r="H8" s="59"/>
      <c r="I8" s="58" t="s">
        <v>46</v>
      </c>
      <c r="J8" s="59"/>
      <c r="K8" s="66" t="s">
        <v>5</v>
      </c>
      <c r="L8" s="66"/>
      <c r="M8" s="65" t="s">
        <v>9</v>
      </c>
      <c r="N8" s="65"/>
    </row>
    <row r="9" spans="1:14">
      <c r="A9" s="55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4">
        <v>5</v>
      </c>
      <c r="F10" s="33">
        <v>5</v>
      </c>
      <c r="G10" s="33">
        <v>4</v>
      </c>
      <c r="H10" s="33">
        <v>5</v>
      </c>
      <c r="I10" s="33">
        <v>4</v>
      </c>
      <c r="J10" s="33">
        <v>5</v>
      </c>
      <c r="K10" s="24">
        <f>SUM(C10+E10+G10+I10)/4</f>
        <v>4.25</v>
      </c>
      <c r="L10" s="24">
        <f>AVERAGEA(D10+F10+H10+J10)/4</f>
        <v>5</v>
      </c>
      <c r="M10" s="22">
        <f>K10/5*100</f>
        <v>85</v>
      </c>
      <c r="N10" s="22">
        <f>L10/5*100</f>
        <v>100</v>
      </c>
    </row>
    <row r="11" spans="1:14">
      <c r="A11" s="2">
        <v>2</v>
      </c>
      <c r="B11" s="27" t="str">
        <f>'Соц.-комун. развитие'!B11</f>
        <v>УБ</v>
      </c>
      <c r="C11" s="32">
        <v>4</v>
      </c>
      <c r="D11" s="33">
        <v>4</v>
      </c>
      <c r="E11" s="34">
        <v>4</v>
      </c>
      <c r="F11" s="33">
        <v>4</v>
      </c>
      <c r="G11" s="33">
        <v>3</v>
      </c>
      <c r="H11" s="33">
        <v>4</v>
      </c>
      <c r="I11" s="33">
        <v>3</v>
      </c>
      <c r="J11" s="33">
        <v>4</v>
      </c>
      <c r="K11" s="24">
        <f t="shared" ref="K11:K39" si="0">SUM(C11+E11+G11+I11)/4</f>
        <v>3.5</v>
      </c>
      <c r="L11" s="24">
        <f t="shared" ref="L11:L39" si="1">AVERAGEA(D11+F11+H11+J11)/4</f>
        <v>4</v>
      </c>
      <c r="M11" s="22">
        <f t="shared" ref="M11:M39" si="2">K11/5*100</f>
        <v>70</v>
      </c>
      <c r="N11" s="22">
        <f t="shared" ref="N11:N39" si="3">L11/5*100</f>
        <v>80</v>
      </c>
    </row>
    <row r="12" spans="1:14">
      <c r="A12" s="2">
        <v>3</v>
      </c>
      <c r="B12" s="27" t="str">
        <f>'Соц.-комун. развитие'!B12</f>
        <v>ЕБ</v>
      </c>
      <c r="C12" s="32">
        <v>2</v>
      </c>
      <c r="D12" s="33">
        <v>2</v>
      </c>
      <c r="E12" s="34">
        <v>2</v>
      </c>
      <c r="F12" s="33">
        <v>2</v>
      </c>
      <c r="G12" s="33">
        <v>2</v>
      </c>
      <c r="H12" s="33">
        <v>2</v>
      </c>
      <c r="I12" s="33">
        <v>2</v>
      </c>
      <c r="J12" s="33">
        <v>2</v>
      </c>
      <c r="K12" s="24">
        <f t="shared" si="0"/>
        <v>2</v>
      </c>
      <c r="L12" s="24">
        <f t="shared" si="1"/>
        <v>2</v>
      </c>
      <c r="M12" s="22">
        <f t="shared" si="2"/>
        <v>40</v>
      </c>
      <c r="N12" s="22">
        <f t="shared" si="3"/>
        <v>40</v>
      </c>
    </row>
    <row r="13" spans="1:14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4">
        <v>3</v>
      </c>
      <c r="F13" s="33">
        <v>4</v>
      </c>
      <c r="G13" s="33">
        <v>3</v>
      </c>
      <c r="H13" s="33">
        <v>4</v>
      </c>
      <c r="I13" s="33">
        <v>3</v>
      </c>
      <c r="J13" s="33">
        <v>4</v>
      </c>
      <c r="K13" s="24">
        <f t="shared" si="0"/>
        <v>3</v>
      </c>
      <c r="L13" s="24">
        <f t="shared" si="1"/>
        <v>4</v>
      </c>
      <c r="M13" s="22">
        <f t="shared" si="2"/>
        <v>60</v>
      </c>
      <c r="N13" s="22">
        <f t="shared" si="3"/>
        <v>80</v>
      </c>
    </row>
    <row r="14" spans="1:14">
      <c r="A14" s="2">
        <v>5</v>
      </c>
      <c r="B14" s="27" t="str">
        <f>'Соц.-комун. развитие'!B14</f>
        <v>НГ</v>
      </c>
      <c r="C14" s="32">
        <v>4</v>
      </c>
      <c r="D14" s="33">
        <v>4</v>
      </c>
      <c r="E14" s="34">
        <v>5</v>
      </c>
      <c r="F14" s="33">
        <v>5</v>
      </c>
      <c r="G14" s="33">
        <v>3</v>
      </c>
      <c r="H14" s="33">
        <v>4</v>
      </c>
      <c r="I14" s="33">
        <v>3</v>
      </c>
      <c r="J14" s="33">
        <v>4</v>
      </c>
      <c r="K14" s="24">
        <f t="shared" si="0"/>
        <v>3.75</v>
      </c>
      <c r="L14" s="24">
        <f t="shared" si="1"/>
        <v>4.25</v>
      </c>
      <c r="M14" s="22">
        <f t="shared" si="2"/>
        <v>75</v>
      </c>
      <c r="N14" s="22">
        <f t="shared" si="3"/>
        <v>85</v>
      </c>
    </row>
    <row r="15" spans="1:14">
      <c r="A15" s="2">
        <v>6</v>
      </c>
      <c r="B15" s="27" t="str">
        <f>'Соц.-комун. развитие'!B15</f>
        <v>АГ</v>
      </c>
      <c r="C15" s="32">
        <v>2</v>
      </c>
      <c r="D15" s="33">
        <v>2</v>
      </c>
      <c r="E15" s="34">
        <v>2</v>
      </c>
      <c r="F15" s="33">
        <v>2</v>
      </c>
      <c r="G15" s="33">
        <v>2</v>
      </c>
      <c r="H15" s="33">
        <v>2</v>
      </c>
      <c r="I15" s="33">
        <v>2</v>
      </c>
      <c r="J15" s="33">
        <v>2</v>
      </c>
      <c r="K15" s="24">
        <f t="shared" si="0"/>
        <v>2</v>
      </c>
      <c r="L15" s="24">
        <f t="shared" si="1"/>
        <v>2</v>
      </c>
      <c r="M15" s="22">
        <f t="shared" si="2"/>
        <v>40</v>
      </c>
      <c r="N15" s="22">
        <f t="shared" si="3"/>
        <v>40</v>
      </c>
    </row>
    <row r="16" spans="1:14">
      <c r="A16" s="2">
        <v>7</v>
      </c>
      <c r="B16" s="27" t="str">
        <f>'Соц.-комун. развитие'!B16</f>
        <v>СД</v>
      </c>
      <c r="C16" s="32">
        <v>4</v>
      </c>
      <c r="D16" s="33">
        <v>4</v>
      </c>
      <c r="E16" s="34">
        <v>4</v>
      </c>
      <c r="F16" s="33">
        <v>4</v>
      </c>
      <c r="G16" s="33">
        <v>3</v>
      </c>
      <c r="H16" s="33">
        <v>4</v>
      </c>
      <c r="I16" s="33">
        <v>3</v>
      </c>
      <c r="J16" s="33">
        <v>4</v>
      </c>
      <c r="K16" s="24">
        <f t="shared" si="0"/>
        <v>3.5</v>
      </c>
      <c r="L16" s="24">
        <f t="shared" si="1"/>
        <v>4</v>
      </c>
      <c r="M16" s="22">
        <f t="shared" si="2"/>
        <v>70</v>
      </c>
      <c r="N16" s="22">
        <f t="shared" si="3"/>
        <v>80</v>
      </c>
    </row>
    <row r="17" spans="1:14">
      <c r="A17" s="2">
        <v>8</v>
      </c>
      <c r="B17" s="27" t="str">
        <f>'Соц.-комун. развитие'!B17</f>
        <v>ПК</v>
      </c>
      <c r="C17" s="32">
        <v>4</v>
      </c>
      <c r="D17" s="33">
        <v>4</v>
      </c>
      <c r="E17" s="34">
        <v>4</v>
      </c>
      <c r="F17" s="33">
        <v>5</v>
      </c>
      <c r="G17" s="33">
        <v>3</v>
      </c>
      <c r="H17" s="33">
        <v>4</v>
      </c>
      <c r="I17" s="33">
        <v>3</v>
      </c>
      <c r="J17" s="33">
        <v>4</v>
      </c>
      <c r="K17" s="24">
        <f t="shared" si="0"/>
        <v>3.5</v>
      </c>
      <c r="L17" s="24">
        <f t="shared" si="1"/>
        <v>4.25</v>
      </c>
      <c r="M17" s="22">
        <f t="shared" si="2"/>
        <v>70</v>
      </c>
      <c r="N17" s="22">
        <f t="shared" si="3"/>
        <v>85</v>
      </c>
    </row>
    <row r="18" spans="1:14">
      <c r="A18" s="2">
        <v>9</v>
      </c>
      <c r="B18" s="27" t="str">
        <f>'Соц.-комун. развитие'!B18</f>
        <v>ЖК</v>
      </c>
      <c r="C18" s="32">
        <v>4</v>
      </c>
      <c r="D18" s="33">
        <v>4</v>
      </c>
      <c r="E18" s="34">
        <v>3</v>
      </c>
      <c r="F18" s="33">
        <v>4</v>
      </c>
      <c r="G18" s="33">
        <v>3</v>
      </c>
      <c r="H18" s="33">
        <v>4</v>
      </c>
      <c r="I18" s="33">
        <v>3</v>
      </c>
      <c r="J18" s="33">
        <v>4</v>
      </c>
      <c r="K18" s="24">
        <f t="shared" si="0"/>
        <v>3.25</v>
      </c>
      <c r="L18" s="24">
        <f t="shared" si="1"/>
        <v>4</v>
      </c>
      <c r="M18" s="22">
        <f t="shared" si="2"/>
        <v>65</v>
      </c>
      <c r="N18" s="22">
        <f t="shared" si="3"/>
        <v>80</v>
      </c>
    </row>
    <row r="19" spans="1:14">
      <c r="A19" s="2">
        <v>10</v>
      </c>
      <c r="B19" s="27" t="str">
        <f>'Соц.-комун. развитие'!B19</f>
        <v>ЭК</v>
      </c>
      <c r="C19" s="32">
        <v>4</v>
      </c>
      <c r="D19" s="33">
        <v>5</v>
      </c>
      <c r="E19" s="34">
        <v>4</v>
      </c>
      <c r="F19" s="33">
        <v>4</v>
      </c>
      <c r="G19" s="33">
        <v>4</v>
      </c>
      <c r="H19" s="33">
        <v>5</v>
      </c>
      <c r="I19" s="33">
        <v>4</v>
      </c>
      <c r="J19" s="33">
        <v>5</v>
      </c>
      <c r="K19" s="24">
        <f t="shared" si="0"/>
        <v>4</v>
      </c>
      <c r="L19" s="24">
        <f t="shared" si="1"/>
        <v>4.75</v>
      </c>
      <c r="M19" s="22">
        <f t="shared" si="2"/>
        <v>80</v>
      </c>
      <c r="N19" s="22">
        <f t="shared" si="3"/>
        <v>95</v>
      </c>
    </row>
    <row r="20" spans="1:14">
      <c r="A20" s="2">
        <v>11</v>
      </c>
      <c r="B20" s="27" t="str">
        <f>'Соц.-комун. развитие'!B20</f>
        <v>ВК</v>
      </c>
      <c r="C20" s="32">
        <v>4</v>
      </c>
      <c r="D20" s="33">
        <v>5</v>
      </c>
      <c r="E20" s="34">
        <v>4</v>
      </c>
      <c r="F20" s="33">
        <v>5</v>
      </c>
      <c r="G20" s="33">
        <v>4</v>
      </c>
      <c r="H20" s="33">
        <v>5</v>
      </c>
      <c r="I20" s="33">
        <v>4</v>
      </c>
      <c r="J20" s="33">
        <v>5</v>
      </c>
      <c r="K20" s="24">
        <f t="shared" si="0"/>
        <v>4</v>
      </c>
      <c r="L20" s="24">
        <f t="shared" si="1"/>
        <v>5</v>
      </c>
      <c r="M20" s="22">
        <f t="shared" si="2"/>
        <v>80</v>
      </c>
      <c r="N20" s="22">
        <f t="shared" si="3"/>
        <v>100</v>
      </c>
    </row>
    <row r="21" spans="1:14">
      <c r="A21" s="2">
        <v>12</v>
      </c>
      <c r="B21" s="27" t="str">
        <f>'Соц.-комун. развитие'!B21</f>
        <v>ЕК</v>
      </c>
      <c r="C21" s="32">
        <v>4</v>
      </c>
      <c r="D21" s="33">
        <v>5</v>
      </c>
      <c r="E21" s="34">
        <v>4</v>
      </c>
      <c r="F21" s="33">
        <v>4</v>
      </c>
      <c r="G21" s="33">
        <v>4</v>
      </c>
      <c r="H21" s="33">
        <v>4</v>
      </c>
      <c r="I21" s="33">
        <v>4</v>
      </c>
      <c r="J21" s="33">
        <v>4</v>
      </c>
      <c r="K21" s="24">
        <f t="shared" si="0"/>
        <v>4</v>
      </c>
      <c r="L21" s="24">
        <f t="shared" si="1"/>
        <v>4.25</v>
      </c>
      <c r="M21" s="22">
        <f t="shared" si="2"/>
        <v>80</v>
      </c>
      <c r="N21" s="22">
        <f t="shared" si="3"/>
        <v>85</v>
      </c>
    </row>
    <row r="22" spans="1:14">
      <c r="A22" s="2">
        <v>13</v>
      </c>
      <c r="B22" s="27" t="str">
        <f>'Соц.-комун. развитие'!B22</f>
        <v>ОК</v>
      </c>
      <c r="C22" s="32">
        <v>4</v>
      </c>
      <c r="D22" s="33">
        <v>5</v>
      </c>
      <c r="E22" s="34">
        <v>4</v>
      </c>
      <c r="F22" s="33">
        <v>5</v>
      </c>
      <c r="G22" s="33">
        <v>4</v>
      </c>
      <c r="H22" s="33">
        <v>5</v>
      </c>
      <c r="I22" s="33">
        <v>4</v>
      </c>
      <c r="J22" s="33">
        <v>5</v>
      </c>
      <c r="K22" s="24">
        <f t="shared" si="0"/>
        <v>4</v>
      </c>
      <c r="L22" s="24">
        <f t="shared" si="1"/>
        <v>5</v>
      </c>
      <c r="M22" s="22">
        <f t="shared" si="2"/>
        <v>80</v>
      </c>
      <c r="N22" s="22">
        <f t="shared" si="3"/>
        <v>100</v>
      </c>
    </row>
    <row r="23" spans="1:14">
      <c r="A23" s="2">
        <v>14</v>
      </c>
      <c r="B23" s="27" t="str">
        <f>'Соц.-комун. развитие'!B23</f>
        <v>ТК</v>
      </c>
      <c r="C23" s="32">
        <v>4</v>
      </c>
      <c r="D23" s="33">
        <v>4</v>
      </c>
      <c r="E23" s="34">
        <v>4</v>
      </c>
      <c r="F23" s="33">
        <v>4</v>
      </c>
      <c r="G23" s="33">
        <v>4</v>
      </c>
      <c r="H23" s="33">
        <v>4</v>
      </c>
      <c r="I23" s="33">
        <v>4</v>
      </c>
      <c r="J23" s="33">
        <v>4</v>
      </c>
      <c r="K23" s="24">
        <f t="shared" si="0"/>
        <v>4</v>
      </c>
      <c r="L23" s="24">
        <f t="shared" si="1"/>
        <v>4</v>
      </c>
      <c r="M23" s="22">
        <f t="shared" si="2"/>
        <v>80</v>
      </c>
      <c r="N23" s="22">
        <f t="shared" si="3"/>
        <v>80</v>
      </c>
    </row>
    <row r="24" spans="1:14">
      <c r="A24" s="2">
        <v>15</v>
      </c>
      <c r="B24" s="27" t="str">
        <f>'Соц.-комун. развитие'!B24</f>
        <v>НК</v>
      </c>
      <c r="C24" s="32">
        <v>4</v>
      </c>
      <c r="D24" s="33">
        <v>4</v>
      </c>
      <c r="E24" s="34">
        <v>4</v>
      </c>
      <c r="F24" s="33">
        <v>4</v>
      </c>
      <c r="G24" s="33">
        <v>4</v>
      </c>
      <c r="H24" s="33">
        <v>4</v>
      </c>
      <c r="I24" s="33">
        <v>4</v>
      </c>
      <c r="J24" s="33">
        <v>4</v>
      </c>
      <c r="K24" s="24">
        <f t="shared" si="0"/>
        <v>4</v>
      </c>
      <c r="L24" s="24">
        <f t="shared" si="1"/>
        <v>4</v>
      </c>
      <c r="M24" s="22">
        <f t="shared" si="2"/>
        <v>80</v>
      </c>
      <c r="N24" s="22">
        <f t="shared" si="3"/>
        <v>80</v>
      </c>
    </row>
    <row r="25" spans="1:14">
      <c r="A25" s="2">
        <v>16</v>
      </c>
      <c r="B25" s="27" t="str">
        <f>'Соц.-комун. развитие'!B25</f>
        <v>ЯК</v>
      </c>
      <c r="C25" s="32">
        <v>3</v>
      </c>
      <c r="D25" s="33">
        <v>3</v>
      </c>
      <c r="E25" s="34">
        <v>3</v>
      </c>
      <c r="F25" s="33">
        <v>3</v>
      </c>
      <c r="G25" s="33">
        <v>3</v>
      </c>
      <c r="H25" s="33">
        <v>3</v>
      </c>
      <c r="I25" s="33">
        <v>3</v>
      </c>
      <c r="J25" s="33">
        <v>3</v>
      </c>
      <c r="K25" s="24">
        <f t="shared" si="0"/>
        <v>3</v>
      </c>
      <c r="L25" s="24">
        <f t="shared" si="1"/>
        <v>3</v>
      </c>
      <c r="M25" s="22">
        <f t="shared" si="2"/>
        <v>60</v>
      </c>
      <c r="N25" s="22">
        <f t="shared" si="3"/>
        <v>60</v>
      </c>
    </row>
    <row r="26" spans="1:14">
      <c r="A26" s="2">
        <v>17</v>
      </c>
      <c r="B26" s="27" t="str">
        <f>'Соц.-комун. развитие'!B26</f>
        <v>ТиК</v>
      </c>
      <c r="C26" s="32">
        <v>4</v>
      </c>
      <c r="D26" s="33">
        <v>4</v>
      </c>
      <c r="E26" s="34">
        <v>4</v>
      </c>
      <c r="F26" s="33">
        <v>4</v>
      </c>
      <c r="G26" s="33">
        <v>4</v>
      </c>
      <c r="H26" s="33">
        <v>4</v>
      </c>
      <c r="I26" s="33">
        <v>4</v>
      </c>
      <c r="J26" s="33">
        <v>4</v>
      </c>
      <c r="K26" s="24">
        <f t="shared" si="0"/>
        <v>4</v>
      </c>
      <c r="L26" s="24">
        <f t="shared" si="1"/>
        <v>4</v>
      </c>
      <c r="M26" s="22">
        <f t="shared" si="2"/>
        <v>80</v>
      </c>
      <c r="N26" s="22">
        <f t="shared" si="3"/>
        <v>80</v>
      </c>
    </row>
    <row r="27" spans="1:14">
      <c r="A27" s="2">
        <v>18</v>
      </c>
      <c r="B27" s="27" t="str">
        <f>'Соц.-комун. развитие'!B27</f>
        <v>СЛ</v>
      </c>
      <c r="C27" s="32">
        <v>4</v>
      </c>
      <c r="D27" s="33">
        <v>5</v>
      </c>
      <c r="E27" s="34">
        <v>4</v>
      </c>
      <c r="F27" s="33">
        <v>5</v>
      </c>
      <c r="G27" s="33">
        <v>4</v>
      </c>
      <c r="H27" s="33">
        <v>5</v>
      </c>
      <c r="I27" s="33">
        <v>4</v>
      </c>
      <c r="J27" s="33">
        <v>5</v>
      </c>
      <c r="K27" s="24">
        <f t="shared" si="0"/>
        <v>4</v>
      </c>
      <c r="L27" s="24">
        <f t="shared" si="1"/>
        <v>5</v>
      </c>
      <c r="M27" s="22">
        <f t="shared" si="2"/>
        <v>80</v>
      </c>
      <c r="N27" s="22">
        <f t="shared" si="3"/>
        <v>100</v>
      </c>
    </row>
    <row r="28" spans="1:14">
      <c r="A28" s="2">
        <v>19</v>
      </c>
      <c r="B28" s="27" t="str">
        <f>'Соц.-комун. развитие'!B28</f>
        <v>НЛ</v>
      </c>
      <c r="C28" s="32">
        <v>4</v>
      </c>
      <c r="D28" s="33">
        <v>4</v>
      </c>
      <c r="E28" s="34">
        <v>3</v>
      </c>
      <c r="F28" s="33">
        <v>4</v>
      </c>
      <c r="G28" s="33">
        <v>3</v>
      </c>
      <c r="H28" s="33">
        <v>4</v>
      </c>
      <c r="I28" s="33">
        <v>3</v>
      </c>
      <c r="J28" s="33">
        <v>4</v>
      </c>
      <c r="K28" s="24">
        <f t="shared" si="0"/>
        <v>3.25</v>
      </c>
      <c r="L28" s="24">
        <f t="shared" si="1"/>
        <v>4</v>
      </c>
      <c r="M28" s="22">
        <f t="shared" si="2"/>
        <v>65</v>
      </c>
      <c r="N28" s="22">
        <f t="shared" si="3"/>
        <v>80</v>
      </c>
    </row>
    <row r="29" spans="1:14">
      <c r="A29" s="2">
        <v>20</v>
      </c>
      <c r="B29" s="27" t="str">
        <f>'Соц.-комун. развитие'!B29</f>
        <v>ВМ</v>
      </c>
      <c r="C29" s="32">
        <v>4</v>
      </c>
      <c r="D29" s="33">
        <v>4</v>
      </c>
      <c r="E29" s="34">
        <v>4</v>
      </c>
      <c r="F29" s="33">
        <v>4</v>
      </c>
      <c r="G29" s="33">
        <v>4</v>
      </c>
      <c r="H29" s="33">
        <v>4</v>
      </c>
      <c r="I29" s="33">
        <v>4</v>
      </c>
      <c r="J29" s="33">
        <v>4</v>
      </c>
      <c r="K29" s="24">
        <f t="shared" si="0"/>
        <v>4</v>
      </c>
      <c r="L29" s="24">
        <f t="shared" si="1"/>
        <v>4</v>
      </c>
      <c r="M29" s="22">
        <f t="shared" si="2"/>
        <v>80</v>
      </c>
      <c r="N29" s="22">
        <f t="shared" si="3"/>
        <v>80</v>
      </c>
    </row>
    <row r="30" spans="1:14">
      <c r="A30" s="2">
        <v>21</v>
      </c>
      <c r="B30" s="27" t="str">
        <f>'Соц.-комун. развитие'!B30</f>
        <v>ДМ</v>
      </c>
      <c r="C30" s="32">
        <v>3</v>
      </c>
      <c r="D30" s="33">
        <v>3</v>
      </c>
      <c r="E30" s="34">
        <v>3</v>
      </c>
      <c r="F30" s="33">
        <v>3</v>
      </c>
      <c r="G30" s="33">
        <v>3</v>
      </c>
      <c r="H30" s="33">
        <v>3</v>
      </c>
      <c r="I30" s="33">
        <v>3</v>
      </c>
      <c r="J30" s="33">
        <v>3</v>
      </c>
      <c r="K30" s="24">
        <f t="shared" si="0"/>
        <v>3</v>
      </c>
      <c r="L30" s="24">
        <f t="shared" si="1"/>
        <v>3</v>
      </c>
      <c r="M30" s="22">
        <f t="shared" si="2"/>
        <v>60</v>
      </c>
      <c r="N30" s="22">
        <f t="shared" si="3"/>
        <v>60</v>
      </c>
    </row>
    <row r="31" spans="1:14">
      <c r="A31" s="2">
        <v>22</v>
      </c>
      <c r="B31" s="27" t="str">
        <f>'Соц.-комун. развитие'!B31</f>
        <v>ВлК</v>
      </c>
      <c r="C31" s="32">
        <v>4</v>
      </c>
      <c r="D31" s="33">
        <v>4</v>
      </c>
      <c r="E31" s="34">
        <v>3</v>
      </c>
      <c r="F31" s="33">
        <v>3</v>
      </c>
      <c r="G31" s="33">
        <v>3</v>
      </c>
      <c r="H31" s="33">
        <v>3</v>
      </c>
      <c r="I31" s="33">
        <v>3</v>
      </c>
      <c r="J31" s="33">
        <v>3</v>
      </c>
      <c r="K31" s="24">
        <f t="shared" si="0"/>
        <v>3.25</v>
      </c>
      <c r="L31" s="24">
        <f t="shared" si="1"/>
        <v>3.25</v>
      </c>
      <c r="M31" s="22">
        <f t="shared" si="2"/>
        <v>65</v>
      </c>
      <c r="N31" s="22">
        <f t="shared" si="3"/>
        <v>65</v>
      </c>
    </row>
    <row r="32" spans="1:14">
      <c r="A32" s="2">
        <v>23</v>
      </c>
      <c r="B32" s="27" t="str">
        <f>'Соц.-комун. развитие'!B32</f>
        <v>ММ</v>
      </c>
      <c r="C32" s="32">
        <v>4</v>
      </c>
      <c r="D32" s="33">
        <v>4</v>
      </c>
      <c r="E32" s="34">
        <v>3</v>
      </c>
      <c r="F32" s="33">
        <v>4</v>
      </c>
      <c r="G32" s="33">
        <v>3</v>
      </c>
      <c r="H32" s="33">
        <v>4</v>
      </c>
      <c r="I32" s="33">
        <v>3</v>
      </c>
      <c r="J32" s="33">
        <v>4</v>
      </c>
      <c r="K32" s="24">
        <f t="shared" si="0"/>
        <v>3.25</v>
      </c>
      <c r="L32" s="24">
        <f t="shared" si="1"/>
        <v>4</v>
      </c>
      <c r="M32" s="22">
        <f t="shared" si="2"/>
        <v>65</v>
      </c>
      <c r="N32" s="22">
        <f t="shared" si="3"/>
        <v>80</v>
      </c>
    </row>
    <row r="33" spans="1:14">
      <c r="A33" s="2">
        <v>24</v>
      </c>
      <c r="B33" s="27" t="str">
        <f>'Соц.-комун. развитие'!B33</f>
        <v>ЛП</v>
      </c>
      <c r="C33" s="32">
        <v>3</v>
      </c>
      <c r="D33" s="33">
        <v>4</v>
      </c>
      <c r="E33" s="34">
        <v>3</v>
      </c>
      <c r="F33" s="33">
        <v>3</v>
      </c>
      <c r="G33" s="33">
        <v>3</v>
      </c>
      <c r="H33" s="33">
        <v>4</v>
      </c>
      <c r="I33" s="33">
        <v>3</v>
      </c>
      <c r="J33" s="33">
        <v>4</v>
      </c>
      <c r="K33" s="24">
        <f t="shared" si="0"/>
        <v>3</v>
      </c>
      <c r="L33" s="24">
        <f t="shared" si="1"/>
        <v>3.75</v>
      </c>
      <c r="M33" s="22">
        <f t="shared" si="2"/>
        <v>60</v>
      </c>
      <c r="N33" s="22">
        <f t="shared" si="3"/>
        <v>75</v>
      </c>
    </row>
    <row r="34" spans="1:14">
      <c r="A34" s="2">
        <v>25</v>
      </c>
      <c r="B34" s="27" t="str">
        <f>'Соц.-комун. развитие'!B34</f>
        <v>АР</v>
      </c>
      <c r="C34" s="32">
        <v>4</v>
      </c>
      <c r="D34" s="33">
        <v>4</v>
      </c>
      <c r="E34" s="34">
        <v>4</v>
      </c>
      <c r="F34" s="33">
        <v>4</v>
      </c>
      <c r="G34" s="33">
        <v>3</v>
      </c>
      <c r="H34" s="33">
        <v>4</v>
      </c>
      <c r="I34" s="33">
        <v>3</v>
      </c>
      <c r="J34" s="33">
        <v>4</v>
      </c>
      <c r="K34" s="24">
        <f t="shared" si="0"/>
        <v>3.5</v>
      </c>
      <c r="L34" s="24">
        <f t="shared" si="1"/>
        <v>4</v>
      </c>
      <c r="M34" s="22">
        <f t="shared" si="2"/>
        <v>70</v>
      </c>
      <c r="N34" s="22">
        <f t="shared" si="3"/>
        <v>80</v>
      </c>
    </row>
    <row r="35" spans="1:14">
      <c r="A35" s="2">
        <v>26</v>
      </c>
      <c r="B35" s="27" t="str">
        <f>'Соц.-комун. развитие'!B35</f>
        <v>ГР</v>
      </c>
      <c r="C35" s="32">
        <v>3</v>
      </c>
      <c r="D35" s="33">
        <v>3</v>
      </c>
      <c r="E35" s="34">
        <v>3</v>
      </c>
      <c r="F35" s="33">
        <v>3</v>
      </c>
      <c r="G35" s="33">
        <v>3</v>
      </c>
      <c r="H35" s="33">
        <v>3</v>
      </c>
      <c r="I35" s="33">
        <v>3</v>
      </c>
      <c r="J35" s="33">
        <v>3</v>
      </c>
      <c r="K35" s="24">
        <f t="shared" si="0"/>
        <v>3</v>
      </c>
      <c r="L35" s="24">
        <f t="shared" si="1"/>
        <v>3</v>
      </c>
      <c r="M35" s="22">
        <f t="shared" si="2"/>
        <v>60</v>
      </c>
      <c r="N35" s="22">
        <f t="shared" si="3"/>
        <v>60</v>
      </c>
    </row>
    <row r="36" spans="1:14">
      <c r="A36" s="2">
        <v>27</v>
      </c>
      <c r="B36" s="27" t="str">
        <f>'Соц.-комун. развитие'!B36</f>
        <v>ПС</v>
      </c>
      <c r="C36" s="32">
        <v>4</v>
      </c>
      <c r="D36" s="33">
        <v>5</v>
      </c>
      <c r="E36" s="34">
        <v>5</v>
      </c>
      <c r="F36" s="33">
        <v>5</v>
      </c>
      <c r="G36" s="33">
        <v>4</v>
      </c>
      <c r="H36" s="33">
        <v>5</v>
      </c>
      <c r="I36" s="33">
        <v>4</v>
      </c>
      <c r="J36" s="33">
        <v>5</v>
      </c>
      <c r="K36" s="24">
        <f t="shared" si="0"/>
        <v>4.25</v>
      </c>
      <c r="L36" s="24">
        <f t="shared" si="1"/>
        <v>5</v>
      </c>
      <c r="M36" s="22">
        <f t="shared" si="2"/>
        <v>85</v>
      </c>
      <c r="N36" s="22">
        <f t="shared" si="3"/>
        <v>100</v>
      </c>
    </row>
    <row r="37" spans="1:14">
      <c r="A37" s="2">
        <v>28</v>
      </c>
      <c r="B37" s="27" t="str">
        <f>'Соц.-комун. развитие'!B37</f>
        <v>НС</v>
      </c>
      <c r="C37" s="32">
        <v>3</v>
      </c>
      <c r="D37" s="33">
        <v>4</v>
      </c>
      <c r="E37" s="34">
        <v>3</v>
      </c>
      <c r="F37" s="33">
        <v>3</v>
      </c>
      <c r="G37" s="33">
        <v>3</v>
      </c>
      <c r="H37" s="33">
        <v>4</v>
      </c>
      <c r="I37" s="33">
        <v>3</v>
      </c>
      <c r="J37" s="33">
        <v>4</v>
      </c>
      <c r="K37" s="24">
        <f t="shared" si="0"/>
        <v>3</v>
      </c>
      <c r="L37" s="24">
        <f t="shared" si="1"/>
        <v>3.75</v>
      </c>
      <c r="M37" s="22">
        <f t="shared" si="2"/>
        <v>60</v>
      </c>
      <c r="N37" s="22">
        <f t="shared" si="3"/>
        <v>75</v>
      </c>
    </row>
    <row r="38" spans="1:14">
      <c r="A38" s="2">
        <v>29</v>
      </c>
      <c r="B38" s="27" t="str">
        <f>'Соц.-комун. развитие'!B38</f>
        <v>СС</v>
      </c>
      <c r="C38" s="32">
        <v>3</v>
      </c>
      <c r="D38" s="33">
        <v>3</v>
      </c>
      <c r="E38" s="34">
        <v>3</v>
      </c>
      <c r="F38" s="33">
        <v>3</v>
      </c>
      <c r="G38" s="33">
        <v>3</v>
      </c>
      <c r="H38" s="33">
        <v>3</v>
      </c>
      <c r="I38" s="33">
        <v>3</v>
      </c>
      <c r="J38" s="33">
        <v>3</v>
      </c>
      <c r="K38" s="24">
        <f t="shared" si="0"/>
        <v>3</v>
      </c>
      <c r="L38" s="24">
        <f t="shared" si="1"/>
        <v>3</v>
      </c>
      <c r="M38" s="22">
        <f t="shared" si="2"/>
        <v>60</v>
      </c>
      <c r="N38" s="22">
        <f t="shared" si="3"/>
        <v>60</v>
      </c>
    </row>
    <row r="39" spans="1:14">
      <c r="A39" s="2">
        <v>30</v>
      </c>
      <c r="B39" s="27" t="str">
        <f>'Соц.-комун. развитие'!B39</f>
        <v>СЧ</v>
      </c>
      <c r="C39" s="32">
        <v>4</v>
      </c>
      <c r="D39" s="33">
        <v>4</v>
      </c>
      <c r="E39" s="34">
        <v>4</v>
      </c>
      <c r="F39" s="33">
        <v>4</v>
      </c>
      <c r="G39" s="33">
        <v>3</v>
      </c>
      <c r="H39" s="33">
        <v>4</v>
      </c>
      <c r="I39" s="33">
        <v>3</v>
      </c>
      <c r="J39" s="33">
        <v>4</v>
      </c>
      <c r="K39" s="24">
        <f t="shared" si="0"/>
        <v>3.5</v>
      </c>
      <c r="L39" s="24">
        <f t="shared" si="1"/>
        <v>4</v>
      </c>
      <c r="M39" s="22">
        <f t="shared" si="2"/>
        <v>70</v>
      </c>
      <c r="N39" s="22">
        <f t="shared" si="3"/>
        <v>80</v>
      </c>
    </row>
    <row r="40" spans="1:14">
      <c r="A40" s="61" t="s">
        <v>23</v>
      </c>
      <c r="B40" s="62"/>
      <c r="C40" s="23">
        <f>SUM(C10:C39)/COUNTIF(C10:C39,"&gt;0")</f>
        <v>3.6333333333333333</v>
      </c>
      <c r="D40" s="23">
        <f t="shared" ref="D40:L40" si="4">SUM(D10:D39)/COUNTIF(D10:D39,"&gt;0")</f>
        <v>3.9666666666666668</v>
      </c>
      <c r="E40" s="23">
        <f t="shared" si="4"/>
        <v>3.6</v>
      </c>
      <c r="F40" s="23">
        <f t="shared" si="4"/>
        <v>3.8666666666666667</v>
      </c>
      <c r="G40" s="23">
        <f t="shared" si="4"/>
        <v>3.3</v>
      </c>
      <c r="H40" s="23">
        <f t="shared" si="4"/>
        <v>3.9</v>
      </c>
      <c r="I40" s="23">
        <f t="shared" si="4"/>
        <v>3.3</v>
      </c>
      <c r="J40" s="23">
        <f t="shared" si="4"/>
        <v>3.9</v>
      </c>
      <c r="K40" s="36">
        <f t="shared" si="4"/>
        <v>3.4583333333333335</v>
      </c>
      <c r="L40" s="36">
        <f t="shared" si="4"/>
        <v>3.9083333333333332</v>
      </c>
      <c r="M40" s="21"/>
      <c r="N40" s="21"/>
    </row>
    <row r="41" spans="1:14">
      <c r="A41" s="61" t="s">
        <v>2</v>
      </c>
      <c r="B41" s="62"/>
      <c r="C41" s="39">
        <f>C40/5*100</f>
        <v>72.666666666666671</v>
      </c>
      <c r="D41" s="39">
        <f t="shared" ref="D41:J41" si="5">D40/5*100</f>
        <v>79.333333333333329</v>
      </c>
      <c r="E41" s="39">
        <f t="shared" si="5"/>
        <v>72</v>
      </c>
      <c r="F41" s="39">
        <f t="shared" si="5"/>
        <v>77.333333333333329</v>
      </c>
      <c r="G41" s="39">
        <f t="shared" si="5"/>
        <v>65.999999999999986</v>
      </c>
      <c r="H41" s="39">
        <f t="shared" si="5"/>
        <v>78</v>
      </c>
      <c r="I41" s="39">
        <f t="shared" si="5"/>
        <v>65.999999999999986</v>
      </c>
      <c r="J41" s="39">
        <f t="shared" si="5"/>
        <v>78</v>
      </c>
      <c r="K41" s="17"/>
      <c r="L41" s="17"/>
      <c r="M41" s="22">
        <f>K40/5*100</f>
        <v>69.166666666666671</v>
      </c>
      <c r="N41" s="22">
        <f>L40/5*100</f>
        <v>78.166666666666657</v>
      </c>
    </row>
    <row r="42" spans="1:1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1">
        <f>COUNTIF(K10:K39, "&gt;=3,75")</f>
        <v>12</v>
      </c>
      <c r="L42" s="1">
        <f>COUNTIF(L10:L39, "&gt;=3,75")</f>
        <v>23</v>
      </c>
      <c r="M42" s="1"/>
      <c r="N42" s="1"/>
    </row>
    <row r="43" spans="1:1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1">
        <f>COUNTIFS(K10:K39,"&gt;2,2",K10:K39,"&lt;3,75")</f>
        <v>16</v>
      </c>
      <c r="L43" s="1">
        <f>COUNTIFS(L10:L39,"&gt;2,2",L10:L39,"&lt;3,75")</f>
        <v>5</v>
      </c>
      <c r="M43" s="1"/>
      <c r="N43" s="1"/>
    </row>
    <row r="44" spans="1:1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1">
        <f>COUNTIFS(K10:K39,"&lt;=2,2",K10:K39,"&gt;0")</f>
        <v>2</v>
      </c>
      <c r="L44" s="1">
        <f>COUNTIFS(L10:L39,"&lt;=2,2",L10:L39,"&gt;0")</f>
        <v>2</v>
      </c>
      <c r="M44" s="1"/>
      <c r="N44" s="1"/>
    </row>
  </sheetData>
  <sheetProtection sheet="1" selectLockedCells="1"/>
  <mergeCells count="16">
    <mergeCell ref="A41:B41"/>
    <mergeCell ref="A42:J42"/>
    <mergeCell ref="A43:J43"/>
    <mergeCell ref="A44:J44"/>
    <mergeCell ref="K8:L8"/>
    <mergeCell ref="A8:A9"/>
    <mergeCell ref="B8:B9"/>
    <mergeCell ref="A40:B40"/>
    <mergeCell ref="B2:M3"/>
    <mergeCell ref="B4:M4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44"/>
  <sheetViews>
    <sheetView topLeftCell="A21" zoomScale="80" zoomScaleNormal="80" workbookViewId="0">
      <selection activeCell="O10" sqref="O10:P39"/>
    </sheetView>
  </sheetViews>
  <sheetFormatPr defaultRowHeight="1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>
      <c r="B2" s="69" t="str">
        <f>СТАРТ!B2</f>
        <v>ДИАГНОСТИКА ПЕДАГОГИЧЕСКОГО ПРОЦЕССА в старшей группе (с 5 до 6 лет)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1"/>
    </row>
    <row r="3" spans="1:20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</row>
    <row r="4" spans="1:20">
      <c r="B4" s="70" t="str">
        <f>СТАРТ!B5:X5</f>
        <v>группа "Солнышко" за 2023 / 2024 учебный год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1"/>
    </row>
    <row r="5" spans="1:20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>
      <c r="B6" s="60" t="s">
        <v>14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20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>
      <c r="A8" s="30" t="s">
        <v>0</v>
      </c>
      <c r="B8" s="54" t="s">
        <v>1</v>
      </c>
      <c r="C8" s="68" t="s">
        <v>47</v>
      </c>
      <c r="D8" s="68"/>
      <c r="E8" s="68" t="s">
        <v>48</v>
      </c>
      <c r="F8" s="68"/>
      <c r="G8" s="68" t="s">
        <v>49</v>
      </c>
      <c r="H8" s="68"/>
      <c r="I8" s="68" t="s">
        <v>50</v>
      </c>
      <c r="J8" s="68"/>
      <c r="K8" s="68" t="s">
        <v>52</v>
      </c>
      <c r="L8" s="68"/>
      <c r="M8" s="58" t="s">
        <v>51</v>
      </c>
      <c r="N8" s="59"/>
      <c r="O8" s="58" t="s">
        <v>53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2">
        <v>4</v>
      </c>
      <c r="F10" s="33">
        <v>4</v>
      </c>
      <c r="G10" s="32">
        <v>4</v>
      </c>
      <c r="H10" s="33">
        <v>5</v>
      </c>
      <c r="I10" s="32">
        <v>5</v>
      </c>
      <c r="J10" s="33">
        <v>5</v>
      </c>
      <c r="K10" s="32">
        <v>5</v>
      </c>
      <c r="L10" s="33">
        <v>5</v>
      </c>
      <c r="M10" s="32">
        <v>5</v>
      </c>
      <c r="N10" s="33">
        <v>5</v>
      </c>
      <c r="O10" s="32">
        <v>5</v>
      </c>
      <c r="P10" s="33">
        <v>5</v>
      </c>
      <c r="Q10" s="24">
        <f>(C10+E10+G10+I10+K10+M10+O10)/7</f>
        <v>4.5714285714285712</v>
      </c>
      <c r="R10" s="24">
        <f>SUM(D10+F10+H10+J10+L10+N10+P10)/7</f>
        <v>4.8571428571428568</v>
      </c>
      <c r="S10" s="22">
        <f>Q10/5*100</f>
        <v>91.428571428571431</v>
      </c>
      <c r="T10" s="22">
        <f>R10/5*100</f>
        <v>97.142857142857125</v>
      </c>
    </row>
    <row r="11" spans="1:20">
      <c r="A11" s="2">
        <v>2</v>
      </c>
      <c r="B11" s="27" t="str">
        <f>'Соц.-комун. развитие'!B11</f>
        <v>УБ</v>
      </c>
      <c r="C11" s="32">
        <v>4</v>
      </c>
      <c r="D11" s="33">
        <v>4</v>
      </c>
      <c r="E11" s="32">
        <v>4</v>
      </c>
      <c r="F11" s="33">
        <v>4</v>
      </c>
      <c r="G11" s="32">
        <v>4</v>
      </c>
      <c r="H11" s="33">
        <v>4</v>
      </c>
      <c r="I11" s="32">
        <v>4</v>
      </c>
      <c r="J11" s="33">
        <v>4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24">
        <f t="shared" ref="Q11:Q39" si="0">(C11+E11+G11+I11+K11+M11+O11)/7</f>
        <v>4</v>
      </c>
      <c r="R11" s="24">
        <f t="shared" ref="R11:R39" si="1">SUM(D11+F11+H11+J11+L11+N11+P11)/7</f>
        <v>4.4285714285714288</v>
      </c>
      <c r="S11" s="22">
        <f t="shared" ref="S11:S39" si="2">Q11/5*100</f>
        <v>80</v>
      </c>
      <c r="T11" s="22">
        <f t="shared" ref="T11:T39" si="3">R11/5*100</f>
        <v>88.571428571428584</v>
      </c>
    </row>
    <row r="12" spans="1:20">
      <c r="A12" s="2">
        <v>3</v>
      </c>
      <c r="B12" s="27" t="str">
        <f>'Соц.-комун. развитие'!B12</f>
        <v>ЕБ</v>
      </c>
      <c r="C12" s="32">
        <v>2</v>
      </c>
      <c r="D12" s="33">
        <v>2</v>
      </c>
      <c r="E12" s="32">
        <v>2</v>
      </c>
      <c r="F12" s="33">
        <v>2</v>
      </c>
      <c r="G12" s="32">
        <v>2</v>
      </c>
      <c r="H12" s="33">
        <v>2</v>
      </c>
      <c r="I12" s="32">
        <v>2</v>
      </c>
      <c r="J12" s="33">
        <v>2</v>
      </c>
      <c r="K12" s="32">
        <v>2</v>
      </c>
      <c r="L12" s="33">
        <v>3</v>
      </c>
      <c r="M12" s="32">
        <v>2</v>
      </c>
      <c r="N12" s="33">
        <v>3</v>
      </c>
      <c r="O12" s="32">
        <v>2</v>
      </c>
      <c r="P12" s="33">
        <v>3</v>
      </c>
      <c r="Q12" s="24">
        <f t="shared" si="0"/>
        <v>2</v>
      </c>
      <c r="R12" s="24">
        <f t="shared" si="1"/>
        <v>2.4285714285714284</v>
      </c>
      <c r="S12" s="22">
        <f t="shared" si="2"/>
        <v>40</v>
      </c>
      <c r="T12" s="22">
        <f t="shared" si="3"/>
        <v>48.571428571428562</v>
      </c>
    </row>
    <row r="13" spans="1:20">
      <c r="A13" s="2">
        <v>4</v>
      </c>
      <c r="B13" s="27" t="str">
        <f>'Соц.-комун. развитие'!B13</f>
        <v>ВБ</v>
      </c>
      <c r="C13" s="32">
        <v>3</v>
      </c>
      <c r="D13" s="33">
        <v>4</v>
      </c>
      <c r="E13" s="32">
        <v>3</v>
      </c>
      <c r="F13" s="33">
        <v>4</v>
      </c>
      <c r="G13" s="32">
        <v>3</v>
      </c>
      <c r="H13" s="33">
        <v>4</v>
      </c>
      <c r="I13" s="32">
        <v>3</v>
      </c>
      <c r="J13" s="33">
        <v>4</v>
      </c>
      <c r="K13" s="32">
        <v>3</v>
      </c>
      <c r="L13" s="33">
        <v>4</v>
      </c>
      <c r="M13" s="32">
        <v>3</v>
      </c>
      <c r="N13" s="33">
        <v>4</v>
      </c>
      <c r="O13" s="32">
        <v>3</v>
      </c>
      <c r="P13" s="33">
        <v>4</v>
      </c>
      <c r="Q13" s="24">
        <f t="shared" si="0"/>
        <v>3</v>
      </c>
      <c r="R13" s="24">
        <f t="shared" si="1"/>
        <v>4</v>
      </c>
      <c r="S13" s="22">
        <f t="shared" si="2"/>
        <v>60</v>
      </c>
      <c r="T13" s="22">
        <f t="shared" si="3"/>
        <v>80</v>
      </c>
    </row>
    <row r="14" spans="1:20">
      <c r="A14" s="2">
        <v>5</v>
      </c>
      <c r="B14" s="27" t="str">
        <f>'Соц.-комун. развитие'!B14</f>
        <v>НГ</v>
      </c>
      <c r="C14" s="32">
        <v>3</v>
      </c>
      <c r="D14" s="33">
        <v>4</v>
      </c>
      <c r="E14" s="32">
        <v>3</v>
      </c>
      <c r="F14" s="33">
        <v>4</v>
      </c>
      <c r="G14" s="32">
        <v>3</v>
      </c>
      <c r="H14" s="33">
        <v>4</v>
      </c>
      <c r="I14" s="32">
        <v>3</v>
      </c>
      <c r="J14" s="33">
        <v>4</v>
      </c>
      <c r="K14" s="32">
        <v>4</v>
      </c>
      <c r="L14" s="33">
        <v>5</v>
      </c>
      <c r="M14" s="32">
        <v>4</v>
      </c>
      <c r="N14" s="33">
        <v>5</v>
      </c>
      <c r="O14" s="32">
        <v>4</v>
      </c>
      <c r="P14" s="33">
        <v>5</v>
      </c>
      <c r="Q14" s="24">
        <f t="shared" si="0"/>
        <v>3.4285714285714284</v>
      </c>
      <c r="R14" s="24">
        <f t="shared" si="1"/>
        <v>4.4285714285714288</v>
      </c>
      <c r="S14" s="22">
        <f t="shared" si="2"/>
        <v>68.571428571428569</v>
      </c>
      <c r="T14" s="22">
        <f t="shared" si="3"/>
        <v>88.571428571428584</v>
      </c>
    </row>
    <row r="15" spans="1:20">
      <c r="A15" s="2">
        <v>6</v>
      </c>
      <c r="B15" s="27" t="str">
        <f>'Соц.-комун. развитие'!B15</f>
        <v>АГ</v>
      </c>
      <c r="C15" s="32">
        <v>2</v>
      </c>
      <c r="D15" s="33">
        <v>2</v>
      </c>
      <c r="E15" s="32">
        <v>2</v>
      </c>
      <c r="F15" s="33">
        <v>2</v>
      </c>
      <c r="G15" s="32">
        <v>2</v>
      </c>
      <c r="H15" s="33">
        <v>2</v>
      </c>
      <c r="I15" s="32">
        <v>2</v>
      </c>
      <c r="J15" s="33">
        <v>2</v>
      </c>
      <c r="K15" s="32">
        <v>2</v>
      </c>
      <c r="L15" s="33">
        <v>3</v>
      </c>
      <c r="M15" s="32">
        <v>2</v>
      </c>
      <c r="N15" s="33">
        <v>3</v>
      </c>
      <c r="O15" s="32">
        <v>2</v>
      </c>
      <c r="P15" s="33">
        <v>3</v>
      </c>
      <c r="Q15" s="24">
        <f t="shared" si="0"/>
        <v>2</v>
      </c>
      <c r="R15" s="24">
        <f t="shared" si="1"/>
        <v>2.4285714285714284</v>
      </c>
      <c r="S15" s="22">
        <f t="shared" si="2"/>
        <v>40</v>
      </c>
      <c r="T15" s="22">
        <f t="shared" si="3"/>
        <v>48.571428571428562</v>
      </c>
    </row>
    <row r="16" spans="1:20">
      <c r="A16" s="2">
        <v>7</v>
      </c>
      <c r="B16" s="27" t="str">
        <f>'Соц.-комун. развитие'!B16</f>
        <v>СД</v>
      </c>
      <c r="C16" s="32">
        <v>4</v>
      </c>
      <c r="D16" s="33">
        <v>4</v>
      </c>
      <c r="E16" s="34">
        <v>3</v>
      </c>
      <c r="F16" s="33">
        <v>4</v>
      </c>
      <c r="G16" s="34">
        <v>3</v>
      </c>
      <c r="H16" s="33">
        <v>4</v>
      </c>
      <c r="I16" s="34">
        <v>3</v>
      </c>
      <c r="J16" s="33">
        <v>4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3.5714285714285716</v>
      </c>
      <c r="R16" s="24">
        <f t="shared" si="1"/>
        <v>4.4285714285714288</v>
      </c>
      <c r="S16" s="22">
        <f t="shared" si="2"/>
        <v>71.428571428571431</v>
      </c>
      <c r="T16" s="22">
        <f t="shared" si="3"/>
        <v>88.571428571428584</v>
      </c>
    </row>
    <row r="17" spans="1:20">
      <c r="A17" s="2">
        <v>8</v>
      </c>
      <c r="B17" s="27" t="str">
        <f>'Соц.-комун. развитие'!B17</f>
        <v>ПК</v>
      </c>
      <c r="C17" s="33">
        <v>4</v>
      </c>
      <c r="D17" s="33">
        <v>4</v>
      </c>
      <c r="E17" s="33">
        <v>4</v>
      </c>
      <c r="F17" s="33">
        <v>4</v>
      </c>
      <c r="G17" s="33">
        <v>4</v>
      </c>
      <c r="H17" s="33">
        <v>4</v>
      </c>
      <c r="I17" s="33">
        <v>4</v>
      </c>
      <c r="J17" s="33">
        <v>4</v>
      </c>
      <c r="K17" s="33">
        <v>4</v>
      </c>
      <c r="L17" s="33">
        <v>4</v>
      </c>
      <c r="M17" s="33">
        <v>4</v>
      </c>
      <c r="N17" s="33">
        <v>4</v>
      </c>
      <c r="O17" s="33">
        <v>4</v>
      </c>
      <c r="P17" s="33">
        <v>4</v>
      </c>
      <c r="Q17" s="24">
        <f t="shared" si="0"/>
        <v>4</v>
      </c>
      <c r="R17" s="24">
        <f t="shared" si="1"/>
        <v>4</v>
      </c>
      <c r="S17" s="22">
        <f t="shared" si="2"/>
        <v>80</v>
      </c>
      <c r="T17" s="22">
        <f t="shared" si="3"/>
        <v>80</v>
      </c>
    </row>
    <row r="18" spans="1:20">
      <c r="A18" s="2">
        <v>9</v>
      </c>
      <c r="B18" s="27" t="str">
        <f>'Соц.-комун. развитие'!B18</f>
        <v>ЖК</v>
      </c>
      <c r="C18" s="33">
        <v>3</v>
      </c>
      <c r="D18" s="33">
        <v>4</v>
      </c>
      <c r="E18" s="33">
        <v>3</v>
      </c>
      <c r="F18" s="33">
        <v>4</v>
      </c>
      <c r="G18" s="33">
        <v>3</v>
      </c>
      <c r="H18" s="33">
        <v>4</v>
      </c>
      <c r="I18" s="33">
        <v>3</v>
      </c>
      <c r="J18" s="33">
        <v>4</v>
      </c>
      <c r="K18" s="33">
        <v>4</v>
      </c>
      <c r="L18" s="33">
        <v>4</v>
      </c>
      <c r="M18" s="33">
        <v>4</v>
      </c>
      <c r="N18" s="33">
        <v>4</v>
      </c>
      <c r="O18" s="33">
        <v>4</v>
      </c>
      <c r="P18" s="33">
        <v>4</v>
      </c>
      <c r="Q18" s="24">
        <f t="shared" si="0"/>
        <v>3.4285714285714284</v>
      </c>
      <c r="R18" s="24">
        <f t="shared" si="1"/>
        <v>4</v>
      </c>
      <c r="S18" s="22">
        <f t="shared" si="2"/>
        <v>68.571428571428569</v>
      </c>
      <c r="T18" s="22">
        <f t="shared" si="3"/>
        <v>80</v>
      </c>
    </row>
    <row r="19" spans="1:20">
      <c r="A19" s="2">
        <v>10</v>
      </c>
      <c r="B19" s="27" t="str">
        <f>'Соц.-комун. развитие'!B19</f>
        <v>ЭК</v>
      </c>
      <c r="C19" s="33">
        <v>4</v>
      </c>
      <c r="D19" s="33">
        <v>4</v>
      </c>
      <c r="E19" s="33">
        <v>4</v>
      </c>
      <c r="F19" s="33">
        <v>4</v>
      </c>
      <c r="G19" s="33">
        <v>4</v>
      </c>
      <c r="H19" s="33">
        <v>4</v>
      </c>
      <c r="I19" s="33">
        <v>4</v>
      </c>
      <c r="J19" s="33">
        <v>4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24">
        <f t="shared" si="0"/>
        <v>4</v>
      </c>
      <c r="R19" s="24">
        <f t="shared" si="1"/>
        <v>4.4285714285714288</v>
      </c>
      <c r="S19" s="22">
        <f t="shared" si="2"/>
        <v>80</v>
      </c>
      <c r="T19" s="22">
        <f t="shared" si="3"/>
        <v>88.571428571428584</v>
      </c>
    </row>
    <row r="20" spans="1:20">
      <c r="A20" s="2">
        <v>11</v>
      </c>
      <c r="B20" s="27" t="str">
        <f>'Соц.-комун. развитие'!B20</f>
        <v>ВК</v>
      </c>
      <c r="C20" s="33">
        <v>4</v>
      </c>
      <c r="D20" s="33">
        <v>4</v>
      </c>
      <c r="E20" s="33">
        <v>4</v>
      </c>
      <c r="F20" s="33">
        <v>5</v>
      </c>
      <c r="G20" s="33">
        <v>4</v>
      </c>
      <c r="H20" s="33">
        <v>5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33">
        <v>4</v>
      </c>
      <c r="P20" s="33">
        <v>5</v>
      </c>
      <c r="Q20" s="24">
        <f t="shared" si="0"/>
        <v>4</v>
      </c>
      <c r="R20" s="24">
        <f t="shared" si="1"/>
        <v>4.8571428571428568</v>
      </c>
      <c r="S20" s="22">
        <f t="shared" si="2"/>
        <v>80</v>
      </c>
      <c r="T20" s="22">
        <f t="shared" si="3"/>
        <v>97.142857142857125</v>
      </c>
    </row>
    <row r="21" spans="1:20">
      <c r="A21" s="2">
        <v>12</v>
      </c>
      <c r="B21" s="27" t="str">
        <f>'Соц.-комун. развитие'!B21</f>
        <v>ЕК</v>
      </c>
      <c r="C21" s="32">
        <v>4</v>
      </c>
      <c r="D21" s="33">
        <v>4</v>
      </c>
      <c r="E21" s="34">
        <v>4</v>
      </c>
      <c r="F21" s="33">
        <v>5</v>
      </c>
      <c r="G21" s="34">
        <v>4</v>
      </c>
      <c r="H21" s="33">
        <v>5</v>
      </c>
      <c r="I21" s="34">
        <v>4</v>
      </c>
      <c r="J21" s="33">
        <v>5</v>
      </c>
      <c r="K21" s="33">
        <v>4</v>
      </c>
      <c r="L21" s="33">
        <v>5</v>
      </c>
      <c r="M21" s="33">
        <v>4</v>
      </c>
      <c r="N21" s="33">
        <v>5</v>
      </c>
      <c r="O21" s="33">
        <v>4</v>
      </c>
      <c r="P21" s="33">
        <v>5</v>
      </c>
      <c r="Q21" s="24">
        <f t="shared" si="0"/>
        <v>4</v>
      </c>
      <c r="R21" s="24">
        <f t="shared" si="1"/>
        <v>4.8571428571428568</v>
      </c>
      <c r="S21" s="22">
        <f t="shared" si="2"/>
        <v>80</v>
      </c>
      <c r="T21" s="22">
        <f t="shared" si="3"/>
        <v>97.142857142857125</v>
      </c>
    </row>
    <row r="22" spans="1:20">
      <c r="A22" s="2">
        <v>13</v>
      </c>
      <c r="B22" s="27" t="str">
        <f>'Соц.-комун. развитие'!B22</f>
        <v>ОК</v>
      </c>
      <c r="C22" s="33">
        <v>4</v>
      </c>
      <c r="D22" s="33">
        <v>5</v>
      </c>
      <c r="E22" s="33">
        <v>5</v>
      </c>
      <c r="F22" s="33">
        <v>5</v>
      </c>
      <c r="G22" s="33">
        <v>5</v>
      </c>
      <c r="H22" s="33">
        <v>5</v>
      </c>
      <c r="I22" s="33">
        <v>5</v>
      </c>
      <c r="J22" s="33">
        <v>5</v>
      </c>
      <c r="K22" s="33">
        <v>4</v>
      </c>
      <c r="L22" s="33">
        <v>5</v>
      </c>
      <c r="M22" s="33">
        <v>4</v>
      </c>
      <c r="N22" s="33">
        <v>5</v>
      </c>
      <c r="O22" s="33">
        <v>4</v>
      </c>
      <c r="P22" s="33">
        <v>5</v>
      </c>
      <c r="Q22" s="24">
        <f t="shared" si="0"/>
        <v>4.4285714285714288</v>
      </c>
      <c r="R22" s="24">
        <f t="shared" si="1"/>
        <v>5</v>
      </c>
      <c r="S22" s="22">
        <f t="shared" si="2"/>
        <v>88.571428571428584</v>
      </c>
      <c r="T22" s="22">
        <f t="shared" si="3"/>
        <v>100</v>
      </c>
    </row>
    <row r="23" spans="1:20">
      <c r="A23" s="2">
        <v>14</v>
      </c>
      <c r="B23" s="27" t="str">
        <f>'Соц.-комун. развитие'!B23</f>
        <v>ТК</v>
      </c>
      <c r="C23" s="33">
        <v>4</v>
      </c>
      <c r="D23" s="33">
        <v>4</v>
      </c>
      <c r="E23" s="33">
        <v>4</v>
      </c>
      <c r="F23" s="33">
        <v>4</v>
      </c>
      <c r="G23" s="33">
        <v>4</v>
      </c>
      <c r="H23" s="33">
        <v>4</v>
      </c>
      <c r="I23" s="33">
        <v>4</v>
      </c>
      <c r="J23" s="33">
        <v>4</v>
      </c>
      <c r="K23" s="33">
        <v>3</v>
      </c>
      <c r="L23" s="33">
        <v>4</v>
      </c>
      <c r="M23" s="33">
        <v>3</v>
      </c>
      <c r="N23" s="33">
        <v>4</v>
      </c>
      <c r="O23" s="33">
        <v>3</v>
      </c>
      <c r="P23" s="33">
        <v>4</v>
      </c>
      <c r="Q23" s="24">
        <f t="shared" si="0"/>
        <v>3.5714285714285716</v>
      </c>
      <c r="R23" s="24">
        <f t="shared" si="1"/>
        <v>4</v>
      </c>
      <c r="S23" s="22">
        <f t="shared" si="2"/>
        <v>71.428571428571431</v>
      </c>
      <c r="T23" s="22">
        <f t="shared" si="3"/>
        <v>80</v>
      </c>
    </row>
    <row r="24" spans="1:20">
      <c r="A24" s="2">
        <v>15</v>
      </c>
      <c r="B24" s="27" t="str">
        <f>'Соц.-комун. развитие'!B24</f>
        <v>НК</v>
      </c>
      <c r="C24" s="33">
        <v>4</v>
      </c>
      <c r="D24" s="33">
        <v>4</v>
      </c>
      <c r="E24" s="33">
        <v>4</v>
      </c>
      <c r="F24" s="33">
        <v>4</v>
      </c>
      <c r="G24" s="33">
        <v>4</v>
      </c>
      <c r="H24" s="33">
        <v>4</v>
      </c>
      <c r="I24" s="33">
        <v>4</v>
      </c>
      <c r="J24" s="33">
        <v>4</v>
      </c>
      <c r="K24" s="33">
        <v>4</v>
      </c>
      <c r="L24" s="33">
        <v>4</v>
      </c>
      <c r="M24" s="33">
        <v>4</v>
      </c>
      <c r="N24" s="33">
        <v>4</v>
      </c>
      <c r="O24" s="33">
        <v>4</v>
      </c>
      <c r="P24" s="33">
        <v>4</v>
      </c>
      <c r="Q24" s="24">
        <f t="shared" si="0"/>
        <v>4</v>
      </c>
      <c r="R24" s="24">
        <f t="shared" si="1"/>
        <v>4</v>
      </c>
      <c r="S24" s="22">
        <f t="shared" si="2"/>
        <v>80</v>
      </c>
      <c r="T24" s="22">
        <f t="shared" si="3"/>
        <v>80</v>
      </c>
    </row>
    <row r="25" spans="1:20">
      <c r="A25" s="2">
        <v>16</v>
      </c>
      <c r="B25" s="27" t="str">
        <f>'Соц.-комун. развитие'!B25</f>
        <v>ЯК</v>
      </c>
      <c r="C25" s="33">
        <v>3</v>
      </c>
      <c r="D25" s="33">
        <v>4</v>
      </c>
      <c r="E25" s="33">
        <v>3</v>
      </c>
      <c r="F25" s="33">
        <v>3</v>
      </c>
      <c r="G25" s="33">
        <v>3</v>
      </c>
      <c r="H25" s="33">
        <v>3</v>
      </c>
      <c r="I25" s="33">
        <v>3</v>
      </c>
      <c r="J25" s="33">
        <v>3</v>
      </c>
      <c r="K25" s="33">
        <v>3</v>
      </c>
      <c r="L25" s="33">
        <v>4</v>
      </c>
      <c r="M25" s="33">
        <v>3</v>
      </c>
      <c r="N25" s="33">
        <v>4</v>
      </c>
      <c r="O25" s="33">
        <v>3</v>
      </c>
      <c r="P25" s="33">
        <v>4</v>
      </c>
      <c r="Q25" s="24">
        <f t="shared" si="0"/>
        <v>3</v>
      </c>
      <c r="R25" s="24">
        <f t="shared" si="1"/>
        <v>3.5714285714285716</v>
      </c>
      <c r="S25" s="22">
        <f t="shared" si="2"/>
        <v>60</v>
      </c>
      <c r="T25" s="22">
        <f t="shared" si="3"/>
        <v>71.428571428571431</v>
      </c>
    </row>
    <row r="26" spans="1:20">
      <c r="A26" s="2">
        <v>17</v>
      </c>
      <c r="B26" s="27" t="str">
        <f>'Соц.-комун. развитие'!B26</f>
        <v>ТиК</v>
      </c>
      <c r="C26" s="33">
        <v>4</v>
      </c>
      <c r="D26" s="33">
        <v>4</v>
      </c>
      <c r="E26" s="33">
        <v>4</v>
      </c>
      <c r="F26" s="33">
        <v>4</v>
      </c>
      <c r="G26" s="33">
        <v>4</v>
      </c>
      <c r="H26" s="33">
        <v>4</v>
      </c>
      <c r="I26" s="33">
        <v>4</v>
      </c>
      <c r="J26" s="33">
        <v>4</v>
      </c>
      <c r="K26" s="33">
        <v>4</v>
      </c>
      <c r="L26" s="33">
        <v>4</v>
      </c>
      <c r="M26" s="33">
        <v>4</v>
      </c>
      <c r="N26" s="33">
        <v>4</v>
      </c>
      <c r="O26" s="33">
        <v>4</v>
      </c>
      <c r="P26" s="33">
        <v>4</v>
      </c>
      <c r="Q26" s="24">
        <f t="shared" si="0"/>
        <v>4</v>
      </c>
      <c r="R26" s="24">
        <f t="shared" si="1"/>
        <v>4</v>
      </c>
      <c r="S26" s="22">
        <f t="shared" si="2"/>
        <v>80</v>
      </c>
      <c r="T26" s="22">
        <f t="shared" si="3"/>
        <v>80</v>
      </c>
    </row>
    <row r="27" spans="1:20">
      <c r="A27" s="2">
        <v>18</v>
      </c>
      <c r="B27" s="27" t="str">
        <f>'Соц.-комун. развитие'!B27</f>
        <v>СЛ</v>
      </c>
      <c r="C27" s="33">
        <v>4</v>
      </c>
      <c r="D27" s="33">
        <v>5</v>
      </c>
      <c r="E27" s="33">
        <v>4</v>
      </c>
      <c r="F27" s="33">
        <v>5</v>
      </c>
      <c r="G27" s="33">
        <v>4</v>
      </c>
      <c r="H27" s="33">
        <v>5</v>
      </c>
      <c r="I27" s="33">
        <v>4</v>
      </c>
      <c r="J27" s="33">
        <v>5</v>
      </c>
      <c r="K27" s="33">
        <v>4</v>
      </c>
      <c r="L27" s="33">
        <v>5</v>
      </c>
      <c r="M27" s="33">
        <v>4</v>
      </c>
      <c r="N27" s="33">
        <v>5</v>
      </c>
      <c r="O27" s="33">
        <v>4</v>
      </c>
      <c r="P27" s="33">
        <v>5</v>
      </c>
      <c r="Q27" s="24">
        <f t="shared" si="0"/>
        <v>4</v>
      </c>
      <c r="R27" s="24">
        <f t="shared" si="1"/>
        <v>5</v>
      </c>
      <c r="S27" s="22">
        <f t="shared" si="2"/>
        <v>80</v>
      </c>
      <c r="T27" s="22">
        <f t="shared" si="3"/>
        <v>100</v>
      </c>
    </row>
    <row r="28" spans="1:20">
      <c r="A28" s="2">
        <v>19</v>
      </c>
      <c r="B28" s="27" t="str">
        <f>'Соц.-комун. развитие'!B28</f>
        <v>НЛ</v>
      </c>
      <c r="C28" s="33">
        <v>4</v>
      </c>
      <c r="D28" s="33">
        <v>5</v>
      </c>
      <c r="E28" s="33">
        <v>3</v>
      </c>
      <c r="F28" s="33">
        <v>4</v>
      </c>
      <c r="G28" s="33">
        <v>3</v>
      </c>
      <c r="H28" s="33">
        <v>4</v>
      </c>
      <c r="I28" s="33">
        <v>3</v>
      </c>
      <c r="J28" s="33">
        <v>4</v>
      </c>
      <c r="K28" s="33">
        <v>3</v>
      </c>
      <c r="L28" s="33">
        <v>4</v>
      </c>
      <c r="M28" s="33">
        <v>3</v>
      </c>
      <c r="N28" s="33">
        <v>4</v>
      </c>
      <c r="O28" s="33">
        <v>3</v>
      </c>
      <c r="P28" s="33">
        <v>4</v>
      </c>
      <c r="Q28" s="24">
        <f t="shared" si="0"/>
        <v>3.1428571428571428</v>
      </c>
      <c r="R28" s="24">
        <f t="shared" si="1"/>
        <v>4.1428571428571432</v>
      </c>
      <c r="S28" s="22">
        <f t="shared" si="2"/>
        <v>62.857142857142854</v>
      </c>
      <c r="T28" s="22">
        <f t="shared" si="3"/>
        <v>82.857142857142861</v>
      </c>
    </row>
    <row r="29" spans="1:20">
      <c r="A29" s="2">
        <v>20</v>
      </c>
      <c r="B29" s="27" t="str">
        <f>'Соц.-комун. развитие'!B29</f>
        <v>ВМ</v>
      </c>
      <c r="C29" s="33">
        <v>4</v>
      </c>
      <c r="D29" s="33">
        <v>4</v>
      </c>
      <c r="E29" s="33">
        <v>4</v>
      </c>
      <c r="F29" s="33">
        <v>4</v>
      </c>
      <c r="G29" s="33">
        <v>4</v>
      </c>
      <c r="H29" s="33">
        <v>4</v>
      </c>
      <c r="I29" s="33">
        <v>4</v>
      </c>
      <c r="J29" s="33">
        <v>4</v>
      </c>
      <c r="K29" s="33">
        <v>4</v>
      </c>
      <c r="L29" s="33">
        <v>4</v>
      </c>
      <c r="M29" s="33">
        <v>4</v>
      </c>
      <c r="N29" s="33">
        <v>4</v>
      </c>
      <c r="O29" s="33">
        <v>4</v>
      </c>
      <c r="P29" s="33">
        <v>4</v>
      </c>
      <c r="Q29" s="24">
        <f t="shared" si="0"/>
        <v>4</v>
      </c>
      <c r="R29" s="24">
        <f t="shared" si="1"/>
        <v>4</v>
      </c>
      <c r="S29" s="22">
        <f t="shared" si="2"/>
        <v>80</v>
      </c>
      <c r="T29" s="22">
        <f t="shared" si="3"/>
        <v>80</v>
      </c>
    </row>
    <row r="30" spans="1:20">
      <c r="A30" s="2">
        <v>21</v>
      </c>
      <c r="B30" s="27" t="str">
        <f>'Соц.-комун. развитие'!B30</f>
        <v>ДМ</v>
      </c>
      <c r="C30" s="33">
        <v>3</v>
      </c>
      <c r="D30" s="33">
        <v>4</v>
      </c>
      <c r="E30" s="33">
        <v>3</v>
      </c>
      <c r="F30" s="33">
        <v>4</v>
      </c>
      <c r="G30" s="33">
        <v>3</v>
      </c>
      <c r="H30" s="33">
        <v>4</v>
      </c>
      <c r="I30" s="33">
        <v>3</v>
      </c>
      <c r="J30" s="33">
        <v>4</v>
      </c>
      <c r="K30" s="33">
        <v>3</v>
      </c>
      <c r="L30" s="33">
        <v>4</v>
      </c>
      <c r="M30" s="33">
        <v>3</v>
      </c>
      <c r="N30" s="33">
        <v>4</v>
      </c>
      <c r="O30" s="33">
        <v>3</v>
      </c>
      <c r="P30" s="33">
        <v>4</v>
      </c>
      <c r="Q30" s="24">
        <f t="shared" si="0"/>
        <v>3</v>
      </c>
      <c r="R30" s="24">
        <f t="shared" si="1"/>
        <v>4</v>
      </c>
      <c r="S30" s="22">
        <f t="shared" si="2"/>
        <v>60</v>
      </c>
      <c r="T30" s="22">
        <f t="shared" si="3"/>
        <v>80</v>
      </c>
    </row>
    <row r="31" spans="1:20">
      <c r="A31" s="2">
        <v>22</v>
      </c>
      <c r="B31" s="27" t="str">
        <f>'Соц.-комун. развитие'!B31</f>
        <v>ВлК</v>
      </c>
      <c r="C31" s="33">
        <v>4</v>
      </c>
      <c r="D31" s="33">
        <v>4</v>
      </c>
      <c r="E31" s="33">
        <v>4</v>
      </c>
      <c r="F31" s="33">
        <v>4</v>
      </c>
      <c r="G31" s="33">
        <v>4</v>
      </c>
      <c r="H31" s="33">
        <v>4</v>
      </c>
      <c r="I31" s="33">
        <v>4</v>
      </c>
      <c r="J31" s="33">
        <v>4</v>
      </c>
      <c r="K31" s="33">
        <v>4</v>
      </c>
      <c r="L31" s="33">
        <v>4</v>
      </c>
      <c r="M31" s="33">
        <v>4</v>
      </c>
      <c r="N31" s="33">
        <v>4</v>
      </c>
      <c r="O31" s="33">
        <v>4</v>
      </c>
      <c r="P31" s="33">
        <v>4</v>
      </c>
      <c r="Q31" s="24">
        <f t="shared" si="0"/>
        <v>4</v>
      </c>
      <c r="R31" s="24">
        <f t="shared" si="1"/>
        <v>4</v>
      </c>
      <c r="S31" s="22">
        <f t="shared" si="2"/>
        <v>80</v>
      </c>
      <c r="T31" s="22">
        <f t="shared" si="3"/>
        <v>80</v>
      </c>
    </row>
    <row r="32" spans="1:20">
      <c r="A32" s="2">
        <v>23</v>
      </c>
      <c r="B32" s="27" t="str">
        <f>'Соц.-комун. развитие'!B32</f>
        <v>ММ</v>
      </c>
      <c r="C32" s="33">
        <v>4</v>
      </c>
      <c r="D32" s="33">
        <v>4</v>
      </c>
      <c r="E32" s="33">
        <v>4</v>
      </c>
      <c r="F32" s="33">
        <v>4</v>
      </c>
      <c r="G32" s="33">
        <v>4</v>
      </c>
      <c r="H32" s="33">
        <v>4</v>
      </c>
      <c r="I32" s="33">
        <v>4</v>
      </c>
      <c r="J32" s="33">
        <v>4</v>
      </c>
      <c r="K32" s="33">
        <v>4</v>
      </c>
      <c r="L32" s="33">
        <v>4</v>
      </c>
      <c r="M32" s="33">
        <v>4</v>
      </c>
      <c r="N32" s="33">
        <v>4</v>
      </c>
      <c r="O32" s="33">
        <v>4</v>
      </c>
      <c r="P32" s="33">
        <v>4</v>
      </c>
      <c r="Q32" s="24">
        <f t="shared" si="0"/>
        <v>4</v>
      </c>
      <c r="R32" s="24">
        <f t="shared" si="1"/>
        <v>4</v>
      </c>
      <c r="S32" s="22">
        <f t="shared" si="2"/>
        <v>80</v>
      </c>
      <c r="T32" s="22">
        <f t="shared" si="3"/>
        <v>80</v>
      </c>
    </row>
    <row r="33" spans="1:20">
      <c r="A33" s="2">
        <v>24</v>
      </c>
      <c r="B33" s="27" t="str">
        <f>'Соц.-комун. развитие'!B33</f>
        <v>ЛП</v>
      </c>
      <c r="C33" s="33">
        <v>3</v>
      </c>
      <c r="D33" s="33">
        <v>4</v>
      </c>
      <c r="E33" s="33">
        <v>4</v>
      </c>
      <c r="F33" s="33">
        <v>4</v>
      </c>
      <c r="G33" s="33">
        <v>4</v>
      </c>
      <c r="H33" s="33">
        <v>4</v>
      </c>
      <c r="I33" s="33">
        <v>4</v>
      </c>
      <c r="J33" s="33">
        <v>4</v>
      </c>
      <c r="K33" s="33">
        <v>3</v>
      </c>
      <c r="L33" s="33">
        <v>4</v>
      </c>
      <c r="M33" s="33">
        <v>3</v>
      </c>
      <c r="N33" s="33">
        <v>4</v>
      </c>
      <c r="O33" s="33">
        <v>3</v>
      </c>
      <c r="P33" s="33">
        <v>4</v>
      </c>
      <c r="Q33" s="24">
        <f t="shared" si="0"/>
        <v>3.4285714285714284</v>
      </c>
      <c r="R33" s="24">
        <f t="shared" si="1"/>
        <v>4</v>
      </c>
      <c r="S33" s="22">
        <f t="shared" si="2"/>
        <v>68.571428571428569</v>
      </c>
      <c r="T33" s="22">
        <f t="shared" si="3"/>
        <v>80</v>
      </c>
    </row>
    <row r="34" spans="1:20">
      <c r="A34" s="2">
        <v>25</v>
      </c>
      <c r="B34" s="27" t="str">
        <f>'Соц.-комун. развитие'!B34</f>
        <v>АР</v>
      </c>
      <c r="C34" s="33">
        <v>4</v>
      </c>
      <c r="D34" s="33">
        <v>4</v>
      </c>
      <c r="E34" s="33">
        <v>4</v>
      </c>
      <c r="F34" s="33">
        <v>4</v>
      </c>
      <c r="G34" s="33">
        <v>4</v>
      </c>
      <c r="H34" s="33">
        <v>4</v>
      </c>
      <c r="I34" s="33">
        <v>4</v>
      </c>
      <c r="J34" s="33">
        <v>4</v>
      </c>
      <c r="K34" s="33">
        <v>4</v>
      </c>
      <c r="L34" s="33">
        <v>4</v>
      </c>
      <c r="M34" s="33">
        <v>4</v>
      </c>
      <c r="N34" s="33">
        <v>4</v>
      </c>
      <c r="O34" s="33">
        <v>4</v>
      </c>
      <c r="P34" s="33">
        <v>4</v>
      </c>
      <c r="Q34" s="24">
        <f t="shared" si="0"/>
        <v>4</v>
      </c>
      <c r="R34" s="24">
        <f t="shared" si="1"/>
        <v>4</v>
      </c>
      <c r="S34" s="22">
        <f t="shared" si="2"/>
        <v>80</v>
      </c>
      <c r="T34" s="22">
        <f t="shared" si="3"/>
        <v>80</v>
      </c>
    </row>
    <row r="35" spans="1:20">
      <c r="A35" s="2">
        <v>26</v>
      </c>
      <c r="B35" s="27" t="str">
        <f>'Соц.-комун. развитие'!B35</f>
        <v>ГР</v>
      </c>
      <c r="C35" s="32">
        <v>3</v>
      </c>
      <c r="D35" s="33">
        <v>3</v>
      </c>
      <c r="E35" s="34">
        <v>3</v>
      </c>
      <c r="F35" s="33">
        <v>4</v>
      </c>
      <c r="G35" s="34">
        <v>3</v>
      </c>
      <c r="H35" s="33">
        <v>4</v>
      </c>
      <c r="I35" s="34">
        <v>3</v>
      </c>
      <c r="J35" s="33">
        <v>4</v>
      </c>
      <c r="K35" s="33">
        <v>3</v>
      </c>
      <c r="L35" s="33">
        <v>4</v>
      </c>
      <c r="M35" s="33">
        <v>3</v>
      </c>
      <c r="N35" s="33">
        <v>4</v>
      </c>
      <c r="O35" s="33">
        <v>3</v>
      </c>
      <c r="P35" s="33">
        <v>4</v>
      </c>
      <c r="Q35" s="24">
        <f t="shared" si="0"/>
        <v>3</v>
      </c>
      <c r="R35" s="24">
        <f t="shared" si="1"/>
        <v>3.8571428571428572</v>
      </c>
      <c r="S35" s="22">
        <f t="shared" si="2"/>
        <v>60</v>
      </c>
      <c r="T35" s="22">
        <f t="shared" si="3"/>
        <v>77.142857142857153</v>
      </c>
    </row>
    <row r="36" spans="1:20">
      <c r="A36" s="2">
        <v>27</v>
      </c>
      <c r="B36" s="27" t="str">
        <f>'Соц.-комун. развитие'!B36</f>
        <v>ПС</v>
      </c>
      <c r="C36" s="32">
        <v>4</v>
      </c>
      <c r="D36" s="33">
        <v>5</v>
      </c>
      <c r="E36" s="34">
        <v>4</v>
      </c>
      <c r="F36" s="33">
        <v>5</v>
      </c>
      <c r="G36" s="34">
        <v>4</v>
      </c>
      <c r="H36" s="33">
        <v>5</v>
      </c>
      <c r="I36" s="34">
        <v>4</v>
      </c>
      <c r="J36" s="33">
        <v>5</v>
      </c>
      <c r="K36" s="33">
        <v>4</v>
      </c>
      <c r="L36" s="33">
        <v>5</v>
      </c>
      <c r="M36" s="33">
        <v>4</v>
      </c>
      <c r="N36" s="33">
        <v>5</v>
      </c>
      <c r="O36" s="33">
        <v>4</v>
      </c>
      <c r="P36" s="33">
        <v>5</v>
      </c>
      <c r="Q36" s="24">
        <f t="shared" si="0"/>
        <v>4</v>
      </c>
      <c r="R36" s="24">
        <f t="shared" si="1"/>
        <v>5</v>
      </c>
      <c r="S36" s="22">
        <f t="shared" si="2"/>
        <v>80</v>
      </c>
      <c r="T36" s="22">
        <f t="shared" si="3"/>
        <v>100</v>
      </c>
    </row>
    <row r="37" spans="1:20">
      <c r="A37" s="2">
        <v>28</v>
      </c>
      <c r="B37" s="27" t="str">
        <f>'Соц.-комун. развитие'!B37</f>
        <v>НС</v>
      </c>
      <c r="C37" s="32">
        <v>3</v>
      </c>
      <c r="D37" s="33">
        <v>4</v>
      </c>
      <c r="E37" s="34">
        <v>3</v>
      </c>
      <c r="F37" s="33">
        <v>4</v>
      </c>
      <c r="G37" s="34">
        <v>3</v>
      </c>
      <c r="H37" s="33">
        <v>4</v>
      </c>
      <c r="I37" s="34">
        <v>3</v>
      </c>
      <c r="J37" s="33">
        <v>4</v>
      </c>
      <c r="K37" s="33">
        <v>3</v>
      </c>
      <c r="L37" s="33">
        <v>4</v>
      </c>
      <c r="M37" s="33">
        <v>3</v>
      </c>
      <c r="N37" s="33">
        <v>4</v>
      </c>
      <c r="O37" s="33">
        <v>3</v>
      </c>
      <c r="P37" s="33">
        <v>4</v>
      </c>
      <c r="Q37" s="24">
        <f t="shared" si="0"/>
        <v>3</v>
      </c>
      <c r="R37" s="24">
        <f t="shared" si="1"/>
        <v>4</v>
      </c>
      <c r="S37" s="22">
        <f t="shared" si="2"/>
        <v>60</v>
      </c>
      <c r="T37" s="22">
        <f t="shared" si="3"/>
        <v>80</v>
      </c>
    </row>
    <row r="38" spans="1:20">
      <c r="A38" s="2">
        <v>29</v>
      </c>
      <c r="B38" s="27" t="str">
        <f>'Соц.-комун. развитие'!B38</f>
        <v>СС</v>
      </c>
      <c r="C38" s="32">
        <v>3</v>
      </c>
      <c r="D38" s="33">
        <v>3</v>
      </c>
      <c r="E38" s="34">
        <v>3</v>
      </c>
      <c r="F38" s="33">
        <v>3</v>
      </c>
      <c r="G38" s="34">
        <v>3</v>
      </c>
      <c r="H38" s="33">
        <v>3</v>
      </c>
      <c r="I38" s="34">
        <v>3</v>
      </c>
      <c r="J38" s="33">
        <v>3</v>
      </c>
      <c r="K38" s="33">
        <v>3</v>
      </c>
      <c r="L38" s="33">
        <v>4</v>
      </c>
      <c r="M38" s="33">
        <v>3</v>
      </c>
      <c r="N38" s="33">
        <v>4</v>
      </c>
      <c r="O38" s="33">
        <v>3</v>
      </c>
      <c r="P38" s="33">
        <v>4</v>
      </c>
      <c r="Q38" s="24">
        <f t="shared" si="0"/>
        <v>3</v>
      </c>
      <c r="R38" s="24">
        <f t="shared" si="1"/>
        <v>3.4285714285714284</v>
      </c>
      <c r="S38" s="22">
        <f t="shared" si="2"/>
        <v>60</v>
      </c>
      <c r="T38" s="22">
        <f t="shared" si="3"/>
        <v>68.571428571428569</v>
      </c>
    </row>
    <row r="39" spans="1:20">
      <c r="A39" s="2">
        <v>30</v>
      </c>
      <c r="B39" s="27" t="str">
        <f>'Соц.-комун. развитие'!B39</f>
        <v>СЧ</v>
      </c>
      <c r="C39" s="32">
        <v>4</v>
      </c>
      <c r="D39" s="33">
        <v>4</v>
      </c>
      <c r="E39" s="34">
        <v>4</v>
      </c>
      <c r="F39" s="33">
        <v>5</v>
      </c>
      <c r="G39" s="34">
        <v>4</v>
      </c>
      <c r="H39" s="33">
        <v>5</v>
      </c>
      <c r="I39" s="34">
        <v>4</v>
      </c>
      <c r="J39" s="33">
        <v>5</v>
      </c>
      <c r="K39" s="33">
        <v>4</v>
      </c>
      <c r="L39" s="33">
        <v>5</v>
      </c>
      <c r="M39" s="33">
        <v>4</v>
      </c>
      <c r="N39" s="33">
        <v>5</v>
      </c>
      <c r="O39" s="33">
        <v>4</v>
      </c>
      <c r="P39" s="33">
        <v>5</v>
      </c>
      <c r="Q39" s="24">
        <f t="shared" si="0"/>
        <v>4</v>
      </c>
      <c r="R39" s="24">
        <f t="shared" si="1"/>
        <v>4.8571428571428568</v>
      </c>
      <c r="S39" s="22">
        <f t="shared" si="2"/>
        <v>80</v>
      </c>
      <c r="T39" s="22">
        <f t="shared" si="3"/>
        <v>97.142857142857125</v>
      </c>
    </row>
    <row r="40" spans="1:20">
      <c r="A40" s="61" t="s">
        <v>23</v>
      </c>
      <c r="B40" s="62"/>
      <c r="C40" s="17">
        <f>SUM(C10:C39)/COUNTIF(C10:C39,"&gt;0")</f>
        <v>3.5666666666666669</v>
      </c>
      <c r="D40" s="17">
        <f t="shared" ref="D40:R40" si="4">SUM(D10:D39)/COUNTIF(D10:D39,"&gt;0")</f>
        <v>3.9666666666666668</v>
      </c>
      <c r="E40" s="17">
        <f t="shared" si="4"/>
        <v>3.5666666666666669</v>
      </c>
      <c r="F40" s="17">
        <f t="shared" si="4"/>
        <v>4</v>
      </c>
      <c r="G40" s="17">
        <f t="shared" si="4"/>
        <v>3.5666666666666669</v>
      </c>
      <c r="H40" s="17">
        <f t="shared" si="4"/>
        <v>4.0333333333333332</v>
      </c>
      <c r="I40" s="17">
        <f t="shared" si="4"/>
        <v>3.6</v>
      </c>
      <c r="J40" s="17">
        <f t="shared" si="4"/>
        <v>4.0333333333333332</v>
      </c>
      <c r="K40" s="17">
        <f t="shared" si="4"/>
        <v>3.6</v>
      </c>
      <c r="L40" s="17">
        <f t="shared" si="4"/>
        <v>4.3</v>
      </c>
      <c r="M40" s="17">
        <f t="shared" si="4"/>
        <v>3.6</v>
      </c>
      <c r="N40" s="17">
        <f t="shared" si="4"/>
        <v>4.3</v>
      </c>
      <c r="O40" s="17">
        <f t="shared" si="4"/>
        <v>3.6</v>
      </c>
      <c r="P40" s="17">
        <f t="shared" si="4"/>
        <v>4.3</v>
      </c>
      <c r="Q40" s="17">
        <f t="shared" si="4"/>
        <v>3.5857142857142859</v>
      </c>
      <c r="R40" s="17">
        <f t="shared" si="4"/>
        <v>4.1333333333333337</v>
      </c>
      <c r="S40" s="21"/>
      <c r="T40" s="21"/>
    </row>
    <row r="41" spans="1:20">
      <c r="A41" s="61" t="s">
        <v>2</v>
      </c>
      <c r="B41" s="62"/>
      <c r="C41" s="16">
        <f>C40/5*100</f>
        <v>71.333333333333343</v>
      </c>
      <c r="D41" s="16">
        <f t="shared" ref="D41:P41" si="5">D40/5*100</f>
        <v>79.333333333333329</v>
      </c>
      <c r="E41" s="16">
        <f t="shared" si="5"/>
        <v>71.333333333333343</v>
      </c>
      <c r="F41" s="16">
        <f t="shared" si="5"/>
        <v>80</v>
      </c>
      <c r="G41" s="16">
        <f t="shared" si="5"/>
        <v>71.333333333333343</v>
      </c>
      <c r="H41" s="16">
        <f t="shared" si="5"/>
        <v>80.666666666666657</v>
      </c>
      <c r="I41" s="16">
        <f t="shared" si="5"/>
        <v>72</v>
      </c>
      <c r="J41" s="16">
        <f t="shared" si="5"/>
        <v>80.666666666666657</v>
      </c>
      <c r="K41" s="16">
        <f t="shared" si="5"/>
        <v>72</v>
      </c>
      <c r="L41" s="16">
        <f t="shared" si="5"/>
        <v>86</v>
      </c>
      <c r="M41" s="16">
        <f t="shared" si="5"/>
        <v>72</v>
      </c>
      <c r="N41" s="16">
        <f t="shared" si="5"/>
        <v>86</v>
      </c>
      <c r="O41" s="16">
        <f t="shared" si="5"/>
        <v>72</v>
      </c>
      <c r="P41" s="16">
        <f t="shared" si="5"/>
        <v>86</v>
      </c>
      <c r="Q41" s="16"/>
      <c r="R41" s="16"/>
      <c r="S41" s="22">
        <f>Q40/5*100</f>
        <v>71.714285714285722</v>
      </c>
      <c r="T41" s="22">
        <f>R40/5*100</f>
        <v>82.666666666666671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16</v>
      </c>
      <c r="R42" s="1">
        <f>COUNTIF(R10:R39, "&gt;=3,75")</f>
        <v>26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12</v>
      </c>
      <c r="R43" s="1">
        <f>COUNTIFS(R10:R39,"&gt;2,2",R10:R39,"&lt;3,75")</f>
        <v>4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2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2:S3"/>
    <mergeCell ref="B4:S4"/>
    <mergeCell ref="A41:B41"/>
    <mergeCell ref="A42:P42"/>
    <mergeCell ref="A43:P43"/>
    <mergeCell ref="Q8:R8"/>
    <mergeCell ref="S8:T8"/>
    <mergeCell ref="B6:Q6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4"/>
  <sheetViews>
    <sheetView topLeftCell="A21" zoomScale="80" zoomScaleNormal="80" workbookViewId="0">
      <selection activeCell="M10" sqref="M10:N39"/>
    </sheetView>
  </sheetViews>
  <sheetFormatPr defaultRowHeight="1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>
      <c r="B4" s="41" t="str">
        <f>СТАРТ!B5:X5</f>
        <v>группа "Солнышко" за 2023 / 2024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>
      <c r="B6" s="60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8" ht="210.75" customHeight="1">
      <c r="A8" s="30" t="s">
        <v>0</v>
      </c>
      <c r="B8" s="54" t="s">
        <v>1</v>
      </c>
      <c r="C8" s="58" t="s">
        <v>54</v>
      </c>
      <c r="D8" s="59"/>
      <c r="E8" s="58" t="s">
        <v>55</v>
      </c>
      <c r="F8" s="59"/>
      <c r="G8" s="58" t="s">
        <v>56</v>
      </c>
      <c r="H8" s="59"/>
      <c r="I8" s="58" t="s">
        <v>57</v>
      </c>
      <c r="J8" s="59"/>
      <c r="K8" s="58" t="s">
        <v>58</v>
      </c>
      <c r="L8" s="59"/>
      <c r="M8" s="58" t="s">
        <v>59</v>
      </c>
      <c r="N8" s="59"/>
      <c r="O8" s="73" t="s">
        <v>5</v>
      </c>
      <c r="P8" s="74"/>
      <c r="Q8" s="71" t="s">
        <v>9</v>
      </c>
      <c r="R8" s="72"/>
    </row>
    <row r="9" spans="1:18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>
      <c r="A10" s="2">
        <v>1</v>
      </c>
      <c r="B10" s="27" t="str">
        <f>'Соц.-комун. развитие'!B10</f>
        <v>ДБ</v>
      </c>
      <c r="C10" s="32">
        <v>4</v>
      </c>
      <c r="D10" s="33">
        <v>5</v>
      </c>
      <c r="E10" s="32">
        <v>4</v>
      </c>
      <c r="F10" s="33">
        <v>5</v>
      </c>
      <c r="G10" s="32">
        <v>4</v>
      </c>
      <c r="H10" s="33">
        <v>5</v>
      </c>
      <c r="I10" s="32">
        <v>4</v>
      </c>
      <c r="J10" s="33">
        <v>5</v>
      </c>
      <c r="K10" s="32">
        <v>4</v>
      </c>
      <c r="L10" s="33">
        <v>5</v>
      </c>
      <c r="M10" s="32">
        <v>4</v>
      </c>
      <c r="N10" s="33">
        <v>5</v>
      </c>
      <c r="O10" s="24">
        <f>(C10+E10+G10+I10+K10+M10)/6</f>
        <v>4</v>
      </c>
      <c r="P10" s="24">
        <f>AVERAGE(D10+F10+H10+J10+L10+N10)/6</f>
        <v>5</v>
      </c>
      <c r="Q10" s="22">
        <f>O10/5*100</f>
        <v>80</v>
      </c>
      <c r="R10" s="35">
        <f>P10/5*100</f>
        <v>100</v>
      </c>
    </row>
    <row r="11" spans="1:18">
      <c r="A11" s="2">
        <v>2</v>
      </c>
      <c r="B11" s="27" t="str">
        <f>'Соц.-комун. развитие'!B11</f>
        <v>УБ</v>
      </c>
      <c r="C11" s="32">
        <v>4</v>
      </c>
      <c r="D11" s="33">
        <v>4</v>
      </c>
      <c r="E11" s="32">
        <v>4</v>
      </c>
      <c r="F11" s="33">
        <v>4</v>
      </c>
      <c r="G11" s="32">
        <v>4</v>
      </c>
      <c r="H11" s="33">
        <v>4</v>
      </c>
      <c r="I11" s="32">
        <v>4</v>
      </c>
      <c r="J11" s="33">
        <v>4</v>
      </c>
      <c r="K11" s="32">
        <v>4</v>
      </c>
      <c r="L11" s="33">
        <v>4</v>
      </c>
      <c r="M11" s="32">
        <v>4</v>
      </c>
      <c r="N11" s="33">
        <v>4</v>
      </c>
      <c r="O11" s="24">
        <f t="shared" ref="O11:O39" si="0">(C11+E11+G11+I11+K11+M11)/6</f>
        <v>4</v>
      </c>
      <c r="P11" s="24">
        <f t="shared" ref="P11:P39" si="1">AVERAGE(D11+F11+H11+J11+L11+N11)/6</f>
        <v>4</v>
      </c>
      <c r="Q11" s="22">
        <f t="shared" ref="Q11:Q39" si="2">O11/5*100</f>
        <v>80</v>
      </c>
      <c r="R11" s="35">
        <f t="shared" ref="R11:R39" si="3">P11/5*100</f>
        <v>80</v>
      </c>
    </row>
    <row r="12" spans="1:18">
      <c r="A12" s="2">
        <v>3</v>
      </c>
      <c r="B12" s="27" t="str">
        <f>'Соц.-комун. развитие'!B12</f>
        <v>ЕБ</v>
      </c>
      <c r="C12" s="32">
        <v>2</v>
      </c>
      <c r="D12" s="33">
        <v>2</v>
      </c>
      <c r="E12" s="32">
        <v>2</v>
      </c>
      <c r="F12" s="33">
        <v>2</v>
      </c>
      <c r="G12" s="32">
        <v>2</v>
      </c>
      <c r="H12" s="33">
        <v>2</v>
      </c>
      <c r="I12" s="32">
        <v>2</v>
      </c>
      <c r="J12" s="33">
        <v>2</v>
      </c>
      <c r="K12" s="32">
        <v>2</v>
      </c>
      <c r="L12" s="33">
        <v>2</v>
      </c>
      <c r="M12" s="32">
        <v>2</v>
      </c>
      <c r="N12" s="33">
        <v>2</v>
      </c>
      <c r="O12" s="24">
        <f t="shared" si="0"/>
        <v>2</v>
      </c>
      <c r="P12" s="24">
        <f t="shared" si="1"/>
        <v>2</v>
      </c>
      <c r="Q12" s="22">
        <f t="shared" si="2"/>
        <v>40</v>
      </c>
      <c r="R12" s="35">
        <f t="shared" si="3"/>
        <v>40</v>
      </c>
    </row>
    <row r="13" spans="1:18">
      <c r="A13" s="2">
        <v>4</v>
      </c>
      <c r="B13" s="27" t="str">
        <f>'Соц.-комун. развитие'!B13</f>
        <v>ВБ</v>
      </c>
      <c r="C13" s="32">
        <v>4</v>
      </c>
      <c r="D13" s="33">
        <v>5</v>
      </c>
      <c r="E13" s="32">
        <v>4</v>
      </c>
      <c r="F13" s="33">
        <v>5</v>
      </c>
      <c r="G13" s="32">
        <v>4</v>
      </c>
      <c r="H13" s="33">
        <v>5</v>
      </c>
      <c r="I13" s="32">
        <v>4</v>
      </c>
      <c r="J13" s="33">
        <v>5</v>
      </c>
      <c r="K13" s="32">
        <v>4</v>
      </c>
      <c r="L13" s="33">
        <v>5</v>
      </c>
      <c r="M13" s="32">
        <v>4</v>
      </c>
      <c r="N13" s="33">
        <v>5</v>
      </c>
      <c r="O13" s="24">
        <f t="shared" si="0"/>
        <v>4</v>
      </c>
      <c r="P13" s="24">
        <f t="shared" si="1"/>
        <v>5</v>
      </c>
      <c r="Q13" s="22">
        <f t="shared" si="2"/>
        <v>80</v>
      </c>
      <c r="R13" s="35">
        <f t="shared" si="3"/>
        <v>100</v>
      </c>
    </row>
    <row r="14" spans="1:18">
      <c r="A14" s="2">
        <v>5</v>
      </c>
      <c r="B14" s="27" t="str">
        <f>'Соц.-комун. развитие'!B14</f>
        <v>НГ</v>
      </c>
      <c r="C14" s="32">
        <v>4</v>
      </c>
      <c r="D14" s="33">
        <v>5</v>
      </c>
      <c r="E14" s="32">
        <v>4</v>
      </c>
      <c r="F14" s="33">
        <v>5</v>
      </c>
      <c r="G14" s="32">
        <v>4</v>
      </c>
      <c r="H14" s="33">
        <v>5</v>
      </c>
      <c r="I14" s="32">
        <v>4</v>
      </c>
      <c r="J14" s="33">
        <v>5</v>
      </c>
      <c r="K14" s="32">
        <v>4</v>
      </c>
      <c r="L14" s="33">
        <v>5</v>
      </c>
      <c r="M14" s="32">
        <v>4</v>
      </c>
      <c r="N14" s="33">
        <v>5</v>
      </c>
      <c r="O14" s="24">
        <f t="shared" si="0"/>
        <v>4</v>
      </c>
      <c r="P14" s="24">
        <f t="shared" si="1"/>
        <v>5</v>
      </c>
      <c r="Q14" s="22">
        <f t="shared" si="2"/>
        <v>80</v>
      </c>
      <c r="R14" s="35">
        <f t="shared" si="3"/>
        <v>100</v>
      </c>
    </row>
    <row r="15" spans="1:18">
      <c r="A15" s="2">
        <v>6</v>
      </c>
      <c r="B15" s="27" t="str">
        <f>'Соц.-комун. развитие'!B15</f>
        <v>АГ</v>
      </c>
      <c r="C15" s="32">
        <v>2</v>
      </c>
      <c r="D15" s="33">
        <v>3</v>
      </c>
      <c r="E15" s="32">
        <v>2</v>
      </c>
      <c r="F15" s="33">
        <v>3</v>
      </c>
      <c r="G15" s="32">
        <v>2</v>
      </c>
      <c r="H15" s="33">
        <v>3</v>
      </c>
      <c r="I15" s="32">
        <v>2</v>
      </c>
      <c r="J15" s="33">
        <v>3</v>
      </c>
      <c r="K15" s="32">
        <v>2</v>
      </c>
      <c r="L15" s="33">
        <v>3</v>
      </c>
      <c r="M15" s="32">
        <v>2</v>
      </c>
      <c r="N15" s="33">
        <v>3</v>
      </c>
      <c r="O15" s="24">
        <f t="shared" si="0"/>
        <v>2</v>
      </c>
      <c r="P15" s="24">
        <f t="shared" si="1"/>
        <v>3</v>
      </c>
      <c r="Q15" s="22">
        <f t="shared" si="2"/>
        <v>40</v>
      </c>
      <c r="R15" s="35">
        <f t="shared" si="3"/>
        <v>60</v>
      </c>
    </row>
    <row r="16" spans="1:18">
      <c r="A16" s="2">
        <v>7</v>
      </c>
      <c r="B16" s="27" t="str">
        <f>'Соц.-комун. развитие'!B16</f>
        <v>СД</v>
      </c>
      <c r="C16" s="32">
        <v>4</v>
      </c>
      <c r="D16" s="33">
        <v>5</v>
      </c>
      <c r="E16" s="32">
        <v>4</v>
      </c>
      <c r="F16" s="33">
        <v>5</v>
      </c>
      <c r="G16" s="32">
        <v>4</v>
      </c>
      <c r="H16" s="33">
        <v>5</v>
      </c>
      <c r="I16" s="32">
        <v>4</v>
      </c>
      <c r="J16" s="33">
        <v>5</v>
      </c>
      <c r="K16" s="32">
        <v>4</v>
      </c>
      <c r="L16" s="33">
        <v>5</v>
      </c>
      <c r="M16" s="32">
        <v>4</v>
      </c>
      <c r="N16" s="33">
        <v>5</v>
      </c>
      <c r="O16" s="24">
        <f t="shared" si="0"/>
        <v>4</v>
      </c>
      <c r="P16" s="24">
        <f t="shared" si="1"/>
        <v>5</v>
      </c>
      <c r="Q16" s="22">
        <f t="shared" si="2"/>
        <v>80</v>
      </c>
      <c r="R16" s="35">
        <f t="shared" si="3"/>
        <v>100</v>
      </c>
    </row>
    <row r="17" spans="1:18">
      <c r="A17" s="2">
        <v>8</v>
      </c>
      <c r="B17" s="27" t="str">
        <f>'Соц.-комун. развитие'!B17</f>
        <v>ПК</v>
      </c>
      <c r="C17" s="32">
        <v>4</v>
      </c>
      <c r="D17" s="33">
        <v>5</v>
      </c>
      <c r="E17" s="32">
        <v>4</v>
      </c>
      <c r="F17" s="33">
        <v>5</v>
      </c>
      <c r="G17" s="32">
        <v>4</v>
      </c>
      <c r="H17" s="33">
        <v>5</v>
      </c>
      <c r="I17" s="32">
        <v>4</v>
      </c>
      <c r="J17" s="33">
        <v>5</v>
      </c>
      <c r="K17" s="32">
        <v>4</v>
      </c>
      <c r="L17" s="33">
        <v>5</v>
      </c>
      <c r="M17" s="32">
        <v>4</v>
      </c>
      <c r="N17" s="33">
        <v>5</v>
      </c>
      <c r="O17" s="24">
        <f t="shared" si="0"/>
        <v>4</v>
      </c>
      <c r="P17" s="24">
        <f t="shared" si="1"/>
        <v>5</v>
      </c>
      <c r="Q17" s="22">
        <f t="shared" si="2"/>
        <v>80</v>
      </c>
      <c r="R17" s="35">
        <f t="shared" si="3"/>
        <v>100</v>
      </c>
    </row>
    <row r="18" spans="1:18">
      <c r="A18" s="2">
        <v>9</v>
      </c>
      <c r="B18" s="27" t="str">
        <f>'Соц.-комун. развитие'!B18</f>
        <v>ЖК</v>
      </c>
      <c r="C18" s="32">
        <v>3</v>
      </c>
      <c r="D18" s="33">
        <v>4</v>
      </c>
      <c r="E18" s="32">
        <v>3</v>
      </c>
      <c r="F18" s="33">
        <v>4</v>
      </c>
      <c r="G18" s="32">
        <v>3</v>
      </c>
      <c r="H18" s="33">
        <v>4</v>
      </c>
      <c r="I18" s="32">
        <v>3</v>
      </c>
      <c r="J18" s="33">
        <v>4</v>
      </c>
      <c r="K18" s="32">
        <v>3</v>
      </c>
      <c r="L18" s="33">
        <v>4</v>
      </c>
      <c r="M18" s="32">
        <v>3</v>
      </c>
      <c r="N18" s="33">
        <v>4</v>
      </c>
      <c r="O18" s="24">
        <f t="shared" si="0"/>
        <v>3</v>
      </c>
      <c r="P18" s="24">
        <f t="shared" si="1"/>
        <v>4</v>
      </c>
      <c r="Q18" s="22">
        <f t="shared" si="2"/>
        <v>60</v>
      </c>
      <c r="R18" s="35">
        <f t="shared" si="3"/>
        <v>80</v>
      </c>
    </row>
    <row r="19" spans="1:18">
      <c r="A19" s="2">
        <v>10</v>
      </c>
      <c r="B19" s="27" t="str">
        <f>'Соц.-комун. развитие'!B19</f>
        <v>ЭК</v>
      </c>
      <c r="C19" s="32">
        <v>4</v>
      </c>
      <c r="D19" s="33">
        <v>5</v>
      </c>
      <c r="E19" s="32">
        <v>4</v>
      </c>
      <c r="F19" s="33">
        <v>5</v>
      </c>
      <c r="G19" s="32">
        <v>4</v>
      </c>
      <c r="H19" s="33">
        <v>5</v>
      </c>
      <c r="I19" s="32">
        <v>4</v>
      </c>
      <c r="J19" s="33">
        <v>5</v>
      </c>
      <c r="K19" s="32">
        <v>4</v>
      </c>
      <c r="L19" s="33">
        <v>5</v>
      </c>
      <c r="M19" s="32">
        <v>4</v>
      </c>
      <c r="N19" s="33">
        <v>5</v>
      </c>
      <c r="O19" s="24">
        <f t="shared" si="0"/>
        <v>4</v>
      </c>
      <c r="P19" s="24">
        <f t="shared" si="1"/>
        <v>5</v>
      </c>
      <c r="Q19" s="22">
        <f t="shared" si="2"/>
        <v>80</v>
      </c>
      <c r="R19" s="35">
        <f t="shared" si="3"/>
        <v>100</v>
      </c>
    </row>
    <row r="20" spans="1:18">
      <c r="A20" s="2">
        <v>11</v>
      </c>
      <c r="B20" s="27" t="str">
        <f>'Соц.-комун. развитие'!B20</f>
        <v>ВК</v>
      </c>
      <c r="C20" s="32">
        <v>4</v>
      </c>
      <c r="D20" s="33">
        <v>5</v>
      </c>
      <c r="E20" s="32">
        <v>4</v>
      </c>
      <c r="F20" s="33">
        <v>5</v>
      </c>
      <c r="G20" s="32">
        <v>4</v>
      </c>
      <c r="H20" s="33">
        <v>5</v>
      </c>
      <c r="I20" s="32">
        <v>4</v>
      </c>
      <c r="J20" s="33">
        <v>5</v>
      </c>
      <c r="K20" s="32">
        <v>4</v>
      </c>
      <c r="L20" s="33">
        <v>5</v>
      </c>
      <c r="M20" s="32">
        <v>4</v>
      </c>
      <c r="N20" s="33">
        <v>5</v>
      </c>
      <c r="O20" s="24">
        <f t="shared" si="0"/>
        <v>4</v>
      </c>
      <c r="P20" s="24">
        <f t="shared" si="1"/>
        <v>5</v>
      </c>
      <c r="Q20" s="22">
        <f t="shared" si="2"/>
        <v>80</v>
      </c>
      <c r="R20" s="35">
        <f t="shared" si="3"/>
        <v>100</v>
      </c>
    </row>
    <row r="21" spans="1:18">
      <c r="A21" s="2">
        <v>12</v>
      </c>
      <c r="B21" s="27" t="str">
        <f>'Соц.-комун. развитие'!B21</f>
        <v>ЕК</v>
      </c>
      <c r="C21" s="32">
        <v>4</v>
      </c>
      <c r="D21" s="33">
        <v>5</v>
      </c>
      <c r="E21" s="32">
        <v>4</v>
      </c>
      <c r="F21" s="33">
        <v>5</v>
      </c>
      <c r="G21" s="32">
        <v>4</v>
      </c>
      <c r="H21" s="33">
        <v>5</v>
      </c>
      <c r="I21" s="32">
        <v>4</v>
      </c>
      <c r="J21" s="33">
        <v>5</v>
      </c>
      <c r="K21" s="32">
        <v>4</v>
      </c>
      <c r="L21" s="33">
        <v>5</v>
      </c>
      <c r="M21" s="32">
        <v>4</v>
      </c>
      <c r="N21" s="33">
        <v>5</v>
      </c>
      <c r="O21" s="24">
        <f t="shared" si="0"/>
        <v>4</v>
      </c>
      <c r="P21" s="24">
        <f t="shared" si="1"/>
        <v>5</v>
      </c>
      <c r="Q21" s="22">
        <f t="shared" si="2"/>
        <v>80</v>
      </c>
      <c r="R21" s="35">
        <f t="shared" si="3"/>
        <v>100</v>
      </c>
    </row>
    <row r="22" spans="1:18">
      <c r="A22" s="2">
        <v>13</v>
      </c>
      <c r="B22" s="27" t="str">
        <f>'Соц.-комун. развитие'!B22</f>
        <v>ОК</v>
      </c>
      <c r="C22" s="32">
        <v>4</v>
      </c>
      <c r="D22" s="33">
        <v>5</v>
      </c>
      <c r="E22" s="32">
        <v>4</v>
      </c>
      <c r="F22" s="33">
        <v>5</v>
      </c>
      <c r="G22" s="32">
        <v>4</v>
      </c>
      <c r="H22" s="33">
        <v>5</v>
      </c>
      <c r="I22" s="32">
        <v>4</v>
      </c>
      <c r="J22" s="33">
        <v>5</v>
      </c>
      <c r="K22" s="32">
        <v>4</v>
      </c>
      <c r="L22" s="33">
        <v>5</v>
      </c>
      <c r="M22" s="32">
        <v>4</v>
      </c>
      <c r="N22" s="33">
        <v>5</v>
      </c>
      <c r="O22" s="24">
        <f t="shared" si="0"/>
        <v>4</v>
      </c>
      <c r="P22" s="24">
        <f t="shared" si="1"/>
        <v>5</v>
      </c>
      <c r="Q22" s="22">
        <f t="shared" si="2"/>
        <v>80</v>
      </c>
      <c r="R22" s="35">
        <f t="shared" si="3"/>
        <v>100</v>
      </c>
    </row>
    <row r="23" spans="1:18">
      <c r="A23" s="2">
        <v>14</v>
      </c>
      <c r="B23" s="27" t="str">
        <f>'Соц.-комун. развитие'!B23</f>
        <v>ТК</v>
      </c>
      <c r="C23" s="32">
        <v>4</v>
      </c>
      <c r="D23" s="33">
        <v>4</v>
      </c>
      <c r="E23" s="32">
        <v>4</v>
      </c>
      <c r="F23" s="33">
        <v>4</v>
      </c>
      <c r="G23" s="32">
        <v>4</v>
      </c>
      <c r="H23" s="33">
        <v>4</v>
      </c>
      <c r="I23" s="32">
        <v>4</v>
      </c>
      <c r="J23" s="33">
        <v>4</v>
      </c>
      <c r="K23" s="32">
        <v>4</v>
      </c>
      <c r="L23" s="33">
        <v>4</v>
      </c>
      <c r="M23" s="32">
        <v>4</v>
      </c>
      <c r="N23" s="33">
        <v>4</v>
      </c>
      <c r="O23" s="24">
        <f t="shared" si="0"/>
        <v>4</v>
      </c>
      <c r="P23" s="24">
        <f t="shared" si="1"/>
        <v>4</v>
      </c>
      <c r="Q23" s="22">
        <f t="shared" si="2"/>
        <v>80</v>
      </c>
      <c r="R23" s="35">
        <f t="shared" si="3"/>
        <v>80</v>
      </c>
    </row>
    <row r="24" spans="1:18">
      <c r="A24" s="2">
        <v>15</v>
      </c>
      <c r="B24" s="27" t="str">
        <f>'Соц.-комун. развитие'!B24</f>
        <v>НК</v>
      </c>
      <c r="C24" s="32">
        <v>4</v>
      </c>
      <c r="D24" s="33">
        <v>4</v>
      </c>
      <c r="E24" s="32">
        <v>4</v>
      </c>
      <c r="F24" s="33">
        <v>4</v>
      </c>
      <c r="G24" s="32">
        <v>4</v>
      </c>
      <c r="H24" s="33">
        <v>4</v>
      </c>
      <c r="I24" s="32">
        <v>4</v>
      </c>
      <c r="J24" s="33">
        <v>4</v>
      </c>
      <c r="K24" s="32">
        <v>4</v>
      </c>
      <c r="L24" s="33">
        <v>4</v>
      </c>
      <c r="M24" s="32">
        <v>4</v>
      </c>
      <c r="N24" s="33">
        <v>4</v>
      </c>
      <c r="O24" s="24">
        <f t="shared" si="0"/>
        <v>4</v>
      </c>
      <c r="P24" s="24">
        <f t="shared" si="1"/>
        <v>4</v>
      </c>
      <c r="Q24" s="22">
        <f t="shared" si="2"/>
        <v>80</v>
      </c>
      <c r="R24" s="35">
        <f t="shared" si="3"/>
        <v>80</v>
      </c>
    </row>
    <row r="25" spans="1:18">
      <c r="A25" s="2">
        <v>16</v>
      </c>
      <c r="B25" s="27" t="str">
        <f>'Соц.-комун. развитие'!B25</f>
        <v>ЯК</v>
      </c>
      <c r="C25" s="32">
        <v>3</v>
      </c>
      <c r="D25" s="33">
        <v>3</v>
      </c>
      <c r="E25" s="32">
        <v>3</v>
      </c>
      <c r="F25" s="33">
        <v>3</v>
      </c>
      <c r="G25" s="32">
        <v>3</v>
      </c>
      <c r="H25" s="33">
        <v>3</v>
      </c>
      <c r="I25" s="32">
        <v>3</v>
      </c>
      <c r="J25" s="33">
        <v>3</v>
      </c>
      <c r="K25" s="32">
        <v>3</v>
      </c>
      <c r="L25" s="33">
        <v>3</v>
      </c>
      <c r="M25" s="32">
        <v>3</v>
      </c>
      <c r="N25" s="33">
        <v>3</v>
      </c>
      <c r="O25" s="24">
        <f t="shared" si="0"/>
        <v>3</v>
      </c>
      <c r="P25" s="24">
        <f t="shared" si="1"/>
        <v>3</v>
      </c>
      <c r="Q25" s="22">
        <f t="shared" si="2"/>
        <v>60</v>
      </c>
      <c r="R25" s="35">
        <f t="shared" si="3"/>
        <v>60</v>
      </c>
    </row>
    <row r="26" spans="1:18">
      <c r="A26" s="2">
        <v>17</v>
      </c>
      <c r="B26" s="27" t="str">
        <f>'Соц.-комун. развитие'!B26</f>
        <v>ТиК</v>
      </c>
      <c r="C26" s="32">
        <v>4</v>
      </c>
      <c r="D26" s="33">
        <v>4</v>
      </c>
      <c r="E26" s="32">
        <v>4</v>
      </c>
      <c r="F26" s="33">
        <v>4</v>
      </c>
      <c r="G26" s="32">
        <v>4</v>
      </c>
      <c r="H26" s="33">
        <v>4</v>
      </c>
      <c r="I26" s="32">
        <v>4</v>
      </c>
      <c r="J26" s="33">
        <v>4</v>
      </c>
      <c r="K26" s="32">
        <v>4</v>
      </c>
      <c r="L26" s="33">
        <v>4</v>
      </c>
      <c r="M26" s="32">
        <v>4</v>
      </c>
      <c r="N26" s="33">
        <v>4</v>
      </c>
      <c r="O26" s="24">
        <f t="shared" si="0"/>
        <v>4</v>
      </c>
      <c r="P26" s="24">
        <f t="shared" si="1"/>
        <v>4</v>
      </c>
      <c r="Q26" s="22">
        <f t="shared" si="2"/>
        <v>80</v>
      </c>
      <c r="R26" s="35">
        <f t="shared" si="3"/>
        <v>80</v>
      </c>
    </row>
    <row r="27" spans="1:18">
      <c r="A27" s="2">
        <v>18</v>
      </c>
      <c r="B27" s="27" t="str">
        <f>'Соц.-комун. развитие'!B27</f>
        <v>СЛ</v>
      </c>
      <c r="C27" s="32">
        <v>4</v>
      </c>
      <c r="D27" s="33">
        <v>5</v>
      </c>
      <c r="E27" s="32">
        <v>4</v>
      </c>
      <c r="F27" s="33">
        <v>5</v>
      </c>
      <c r="G27" s="32">
        <v>4</v>
      </c>
      <c r="H27" s="33">
        <v>5</v>
      </c>
      <c r="I27" s="32">
        <v>4</v>
      </c>
      <c r="J27" s="33">
        <v>5</v>
      </c>
      <c r="K27" s="32">
        <v>4</v>
      </c>
      <c r="L27" s="33">
        <v>5</v>
      </c>
      <c r="M27" s="32">
        <v>4</v>
      </c>
      <c r="N27" s="33">
        <v>5</v>
      </c>
      <c r="O27" s="24">
        <f t="shared" si="0"/>
        <v>4</v>
      </c>
      <c r="P27" s="24">
        <f t="shared" si="1"/>
        <v>5</v>
      </c>
      <c r="Q27" s="22">
        <f t="shared" si="2"/>
        <v>80</v>
      </c>
      <c r="R27" s="35">
        <f t="shared" si="3"/>
        <v>100</v>
      </c>
    </row>
    <row r="28" spans="1:18">
      <c r="A28" s="2">
        <v>19</v>
      </c>
      <c r="B28" s="27" t="str">
        <f>'Соц.-комун. развитие'!B28</f>
        <v>НЛ</v>
      </c>
      <c r="C28" s="32">
        <v>4</v>
      </c>
      <c r="D28" s="33">
        <v>5</v>
      </c>
      <c r="E28" s="32">
        <v>4</v>
      </c>
      <c r="F28" s="33">
        <v>5</v>
      </c>
      <c r="G28" s="32">
        <v>4</v>
      </c>
      <c r="H28" s="33">
        <v>5</v>
      </c>
      <c r="I28" s="32">
        <v>4</v>
      </c>
      <c r="J28" s="33">
        <v>5</v>
      </c>
      <c r="K28" s="32">
        <v>4</v>
      </c>
      <c r="L28" s="33">
        <v>5</v>
      </c>
      <c r="M28" s="32">
        <v>4</v>
      </c>
      <c r="N28" s="33">
        <v>5</v>
      </c>
      <c r="O28" s="24">
        <f t="shared" si="0"/>
        <v>4</v>
      </c>
      <c r="P28" s="24">
        <f t="shared" si="1"/>
        <v>5</v>
      </c>
      <c r="Q28" s="22">
        <f t="shared" si="2"/>
        <v>80</v>
      </c>
      <c r="R28" s="35">
        <f t="shared" si="3"/>
        <v>100</v>
      </c>
    </row>
    <row r="29" spans="1:18">
      <c r="A29" s="2">
        <v>20</v>
      </c>
      <c r="B29" s="27" t="str">
        <f>'Соц.-комун. развитие'!B29</f>
        <v>ВМ</v>
      </c>
      <c r="C29" s="32">
        <v>4</v>
      </c>
      <c r="D29" s="33">
        <v>5</v>
      </c>
      <c r="E29" s="32">
        <v>4</v>
      </c>
      <c r="F29" s="33">
        <v>5</v>
      </c>
      <c r="G29" s="32">
        <v>4</v>
      </c>
      <c r="H29" s="33">
        <v>5</v>
      </c>
      <c r="I29" s="32">
        <v>4</v>
      </c>
      <c r="J29" s="33">
        <v>5</v>
      </c>
      <c r="K29" s="32">
        <v>4</v>
      </c>
      <c r="L29" s="33">
        <v>5</v>
      </c>
      <c r="M29" s="32">
        <v>4</v>
      </c>
      <c r="N29" s="33">
        <v>5</v>
      </c>
      <c r="O29" s="24">
        <f t="shared" si="0"/>
        <v>4</v>
      </c>
      <c r="P29" s="24">
        <f t="shared" si="1"/>
        <v>5</v>
      </c>
      <c r="Q29" s="22">
        <f t="shared" si="2"/>
        <v>80</v>
      </c>
      <c r="R29" s="35">
        <f t="shared" si="3"/>
        <v>100</v>
      </c>
    </row>
    <row r="30" spans="1:18">
      <c r="A30" s="2">
        <v>21</v>
      </c>
      <c r="B30" s="27" t="str">
        <f>'Соц.-комун. развитие'!B30</f>
        <v>ДМ</v>
      </c>
      <c r="C30" s="32">
        <v>3</v>
      </c>
      <c r="D30" s="33">
        <v>4</v>
      </c>
      <c r="E30" s="32">
        <v>3</v>
      </c>
      <c r="F30" s="33">
        <v>4</v>
      </c>
      <c r="G30" s="32">
        <v>3</v>
      </c>
      <c r="H30" s="33">
        <v>4</v>
      </c>
      <c r="I30" s="32">
        <v>3</v>
      </c>
      <c r="J30" s="33">
        <v>4</v>
      </c>
      <c r="K30" s="32">
        <v>3</v>
      </c>
      <c r="L30" s="33">
        <v>4</v>
      </c>
      <c r="M30" s="32">
        <v>3</v>
      </c>
      <c r="N30" s="33">
        <v>4</v>
      </c>
      <c r="O30" s="24">
        <f t="shared" si="0"/>
        <v>3</v>
      </c>
      <c r="P30" s="24">
        <f t="shared" si="1"/>
        <v>4</v>
      </c>
      <c r="Q30" s="22">
        <f t="shared" si="2"/>
        <v>60</v>
      </c>
      <c r="R30" s="35">
        <f t="shared" si="3"/>
        <v>80</v>
      </c>
    </row>
    <row r="31" spans="1:18">
      <c r="A31" s="2">
        <v>22</v>
      </c>
      <c r="B31" s="27" t="str">
        <f>'Соц.-комун. развитие'!B31</f>
        <v>ВлК</v>
      </c>
      <c r="C31" s="32">
        <v>4</v>
      </c>
      <c r="D31" s="33">
        <v>4</v>
      </c>
      <c r="E31" s="32">
        <v>4</v>
      </c>
      <c r="F31" s="33">
        <v>4</v>
      </c>
      <c r="G31" s="32">
        <v>4</v>
      </c>
      <c r="H31" s="33">
        <v>4</v>
      </c>
      <c r="I31" s="32">
        <v>4</v>
      </c>
      <c r="J31" s="33">
        <v>4</v>
      </c>
      <c r="K31" s="32">
        <v>4</v>
      </c>
      <c r="L31" s="33">
        <v>4</v>
      </c>
      <c r="M31" s="32">
        <v>4</v>
      </c>
      <c r="N31" s="33">
        <v>4</v>
      </c>
      <c r="O31" s="24">
        <f t="shared" si="0"/>
        <v>4</v>
      </c>
      <c r="P31" s="24">
        <f t="shared" si="1"/>
        <v>4</v>
      </c>
      <c r="Q31" s="22">
        <f t="shared" si="2"/>
        <v>80</v>
      </c>
      <c r="R31" s="35">
        <f t="shared" si="3"/>
        <v>80</v>
      </c>
    </row>
    <row r="32" spans="1:18">
      <c r="A32" s="2">
        <v>23</v>
      </c>
      <c r="B32" s="27" t="str">
        <f>'Соц.-комун. развитие'!B32</f>
        <v>ММ</v>
      </c>
      <c r="C32" s="32">
        <v>4</v>
      </c>
      <c r="D32" s="33">
        <v>4</v>
      </c>
      <c r="E32" s="32">
        <v>4</v>
      </c>
      <c r="F32" s="33">
        <v>4</v>
      </c>
      <c r="G32" s="32">
        <v>4</v>
      </c>
      <c r="H32" s="33">
        <v>4</v>
      </c>
      <c r="I32" s="32">
        <v>4</v>
      </c>
      <c r="J32" s="33">
        <v>4</v>
      </c>
      <c r="K32" s="32">
        <v>4</v>
      </c>
      <c r="L32" s="33">
        <v>4</v>
      </c>
      <c r="M32" s="32">
        <v>4</v>
      </c>
      <c r="N32" s="33">
        <v>4</v>
      </c>
      <c r="O32" s="24">
        <f t="shared" si="0"/>
        <v>4</v>
      </c>
      <c r="P32" s="24">
        <f t="shared" si="1"/>
        <v>4</v>
      </c>
      <c r="Q32" s="22">
        <f t="shared" si="2"/>
        <v>80</v>
      </c>
      <c r="R32" s="35">
        <f t="shared" si="3"/>
        <v>80</v>
      </c>
    </row>
    <row r="33" spans="1:18">
      <c r="A33" s="2">
        <v>24</v>
      </c>
      <c r="B33" s="27" t="str">
        <f>'Соц.-комун. развитие'!B33</f>
        <v>ЛП</v>
      </c>
      <c r="C33" s="32">
        <v>3</v>
      </c>
      <c r="D33" s="33">
        <v>4</v>
      </c>
      <c r="E33" s="32">
        <v>3</v>
      </c>
      <c r="F33" s="33">
        <v>4</v>
      </c>
      <c r="G33" s="32">
        <v>3</v>
      </c>
      <c r="H33" s="33">
        <v>4</v>
      </c>
      <c r="I33" s="32">
        <v>3</v>
      </c>
      <c r="J33" s="33">
        <v>4</v>
      </c>
      <c r="K33" s="32">
        <v>3</v>
      </c>
      <c r="L33" s="33">
        <v>4</v>
      </c>
      <c r="M33" s="32">
        <v>3</v>
      </c>
      <c r="N33" s="33">
        <v>4</v>
      </c>
      <c r="O33" s="24">
        <f t="shared" si="0"/>
        <v>3</v>
      </c>
      <c r="P33" s="24">
        <f t="shared" si="1"/>
        <v>4</v>
      </c>
      <c r="Q33" s="22">
        <f t="shared" si="2"/>
        <v>60</v>
      </c>
      <c r="R33" s="35">
        <f t="shared" si="3"/>
        <v>80</v>
      </c>
    </row>
    <row r="34" spans="1:18">
      <c r="A34" s="2">
        <v>25</v>
      </c>
      <c r="B34" s="27" t="str">
        <f>'Соц.-комун. развитие'!B34</f>
        <v>АР</v>
      </c>
      <c r="C34" s="32">
        <v>3</v>
      </c>
      <c r="D34" s="33">
        <v>4</v>
      </c>
      <c r="E34" s="32">
        <v>3</v>
      </c>
      <c r="F34" s="33">
        <v>4</v>
      </c>
      <c r="G34" s="32">
        <v>3</v>
      </c>
      <c r="H34" s="33">
        <v>4</v>
      </c>
      <c r="I34" s="32">
        <v>3</v>
      </c>
      <c r="J34" s="33">
        <v>4</v>
      </c>
      <c r="K34" s="32">
        <v>3</v>
      </c>
      <c r="L34" s="33">
        <v>4</v>
      </c>
      <c r="M34" s="32">
        <v>3</v>
      </c>
      <c r="N34" s="33">
        <v>4</v>
      </c>
      <c r="O34" s="24">
        <f t="shared" si="0"/>
        <v>3</v>
      </c>
      <c r="P34" s="24">
        <f t="shared" si="1"/>
        <v>4</v>
      </c>
      <c r="Q34" s="22">
        <f t="shared" si="2"/>
        <v>60</v>
      </c>
      <c r="R34" s="35">
        <f t="shared" si="3"/>
        <v>80</v>
      </c>
    </row>
    <row r="35" spans="1:18">
      <c r="A35" s="2">
        <v>26</v>
      </c>
      <c r="B35" s="27" t="str">
        <f>'Соц.-комун. развитие'!B35</f>
        <v>ГР</v>
      </c>
      <c r="C35" s="32">
        <v>3</v>
      </c>
      <c r="D35" s="33">
        <v>3</v>
      </c>
      <c r="E35" s="32">
        <v>3</v>
      </c>
      <c r="F35" s="33">
        <v>3</v>
      </c>
      <c r="G35" s="32">
        <v>3</v>
      </c>
      <c r="H35" s="33">
        <v>3</v>
      </c>
      <c r="I35" s="32">
        <v>3</v>
      </c>
      <c r="J35" s="33">
        <v>3</v>
      </c>
      <c r="K35" s="32">
        <v>3</v>
      </c>
      <c r="L35" s="33">
        <v>3</v>
      </c>
      <c r="M35" s="32">
        <v>3</v>
      </c>
      <c r="N35" s="33">
        <v>3</v>
      </c>
      <c r="O35" s="24">
        <f t="shared" si="0"/>
        <v>3</v>
      </c>
      <c r="P35" s="24">
        <f t="shared" si="1"/>
        <v>3</v>
      </c>
      <c r="Q35" s="22">
        <f t="shared" si="2"/>
        <v>60</v>
      </c>
      <c r="R35" s="35">
        <f t="shared" si="3"/>
        <v>60</v>
      </c>
    </row>
    <row r="36" spans="1:18">
      <c r="A36" s="2">
        <v>27</v>
      </c>
      <c r="B36" s="27" t="str">
        <f>'Соц.-комун. развитие'!B36</f>
        <v>ПС</v>
      </c>
      <c r="C36" s="32">
        <v>4</v>
      </c>
      <c r="D36" s="33">
        <v>5</v>
      </c>
      <c r="E36" s="32">
        <v>4</v>
      </c>
      <c r="F36" s="33">
        <v>5</v>
      </c>
      <c r="G36" s="32">
        <v>4</v>
      </c>
      <c r="H36" s="33">
        <v>5</v>
      </c>
      <c r="I36" s="32">
        <v>4</v>
      </c>
      <c r="J36" s="33">
        <v>5</v>
      </c>
      <c r="K36" s="32">
        <v>4</v>
      </c>
      <c r="L36" s="33">
        <v>5</v>
      </c>
      <c r="M36" s="32">
        <v>4</v>
      </c>
      <c r="N36" s="33">
        <v>5</v>
      </c>
      <c r="O36" s="24">
        <f t="shared" si="0"/>
        <v>4</v>
      </c>
      <c r="P36" s="24">
        <f t="shared" si="1"/>
        <v>5</v>
      </c>
      <c r="Q36" s="22">
        <f t="shared" si="2"/>
        <v>80</v>
      </c>
      <c r="R36" s="35">
        <f t="shared" si="3"/>
        <v>100</v>
      </c>
    </row>
    <row r="37" spans="1:18">
      <c r="A37" s="2">
        <v>28</v>
      </c>
      <c r="B37" s="27" t="str">
        <f>'Соц.-комун. развитие'!B37</f>
        <v>НС</v>
      </c>
      <c r="C37" s="32">
        <v>3</v>
      </c>
      <c r="D37" s="33">
        <v>3</v>
      </c>
      <c r="E37" s="32">
        <v>3</v>
      </c>
      <c r="F37" s="33">
        <v>3</v>
      </c>
      <c r="G37" s="32">
        <v>3</v>
      </c>
      <c r="H37" s="33">
        <v>3</v>
      </c>
      <c r="I37" s="32">
        <v>3</v>
      </c>
      <c r="J37" s="33">
        <v>3</v>
      </c>
      <c r="K37" s="32">
        <v>3</v>
      </c>
      <c r="L37" s="33">
        <v>3</v>
      </c>
      <c r="M37" s="32">
        <v>3</v>
      </c>
      <c r="N37" s="33">
        <v>3</v>
      </c>
      <c r="O37" s="24">
        <f t="shared" si="0"/>
        <v>3</v>
      </c>
      <c r="P37" s="24">
        <f t="shared" si="1"/>
        <v>3</v>
      </c>
      <c r="Q37" s="22">
        <f t="shared" si="2"/>
        <v>60</v>
      </c>
      <c r="R37" s="35">
        <f t="shared" si="3"/>
        <v>60</v>
      </c>
    </row>
    <row r="38" spans="1:18">
      <c r="A38" s="2">
        <v>29</v>
      </c>
      <c r="B38" s="27" t="str">
        <f>'Соц.-комун. развитие'!B38</f>
        <v>СС</v>
      </c>
      <c r="C38" s="32">
        <v>3</v>
      </c>
      <c r="D38" s="33">
        <v>3</v>
      </c>
      <c r="E38" s="32">
        <v>3</v>
      </c>
      <c r="F38" s="33">
        <v>3</v>
      </c>
      <c r="G38" s="32">
        <v>3</v>
      </c>
      <c r="H38" s="33">
        <v>3</v>
      </c>
      <c r="I38" s="32">
        <v>3</v>
      </c>
      <c r="J38" s="33">
        <v>3</v>
      </c>
      <c r="K38" s="32">
        <v>3</v>
      </c>
      <c r="L38" s="33">
        <v>3</v>
      </c>
      <c r="M38" s="32">
        <v>3</v>
      </c>
      <c r="N38" s="33">
        <v>3</v>
      </c>
      <c r="O38" s="24">
        <f t="shared" si="0"/>
        <v>3</v>
      </c>
      <c r="P38" s="24">
        <f t="shared" si="1"/>
        <v>3</v>
      </c>
      <c r="Q38" s="22">
        <f t="shared" si="2"/>
        <v>60</v>
      </c>
      <c r="R38" s="35">
        <f t="shared" si="3"/>
        <v>60</v>
      </c>
    </row>
    <row r="39" spans="1:18">
      <c r="A39" s="2">
        <v>30</v>
      </c>
      <c r="B39" s="27" t="str">
        <f>'Соц.-комун. развитие'!B39</f>
        <v>СЧ</v>
      </c>
      <c r="C39" s="32">
        <v>4</v>
      </c>
      <c r="D39" s="33">
        <v>4</v>
      </c>
      <c r="E39" s="32">
        <v>4</v>
      </c>
      <c r="F39" s="33">
        <v>4</v>
      </c>
      <c r="G39" s="32">
        <v>4</v>
      </c>
      <c r="H39" s="33">
        <v>4</v>
      </c>
      <c r="I39" s="32">
        <v>4</v>
      </c>
      <c r="J39" s="33">
        <v>4</v>
      </c>
      <c r="K39" s="32">
        <v>4</v>
      </c>
      <c r="L39" s="33">
        <v>4</v>
      </c>
      <c r="M39" s="32">
        <v>4</v>
      </c>
      <c r="N39" s="33">
        <v>4</v>
      </c>
      <c r="O39" s="24">
        <f t="shared" si="0"/>
        <v>4</v>
      </c>
      <c r="P39" s="24">
        <f t="shared" si="1"/>
        <v>4</v>
      </c>
      <c r="Q39" s="22">
        <f t="shared" si="2"/>
        <v>80</v>
      </c>
      <c r="R39" s="35">
        <f t="shared" si="3"/>
        <v>80</v>
      </c>
    </row>
    <row r="40" spans="1:18">
      <c r="A40" s="61" t="s">
        <v>23</v>
      </c>
      <c r="B40" s="62"/>
      <c r="C40" s="17">
        <f>SUM(C10:C39)/COUNTIF(C10:C39,"&gt;0")</f>
        <v>3.6</v>
      </c>
      <c r="D40" s="17">
        <f t="shared" ref="D40:P40" si="4">SUM(D10:D39)/COUNTIF(D10:D39,"&gt;0")</f>
        <v>4.2</v>
      </c>
      <c r="E40" s="17">
        <f t="shared" si="4"/>
        <v>3.6</v>
      </c>
      <c r="F40" s="17">
        <f t="shared" si="4"/>
        <v>4.2</v>
      </c>
      <c r="G40" s="17">
        <f t="shared" si="4"/>
        <v>3.6</v>
      </c>
      <c r="H40" s="17">
        <f t="shared" si="4"/>
        <v>4.2</v>
      </c>
      <c r="I40" s="17">
        <f t="shared" si="4"/>
        <v>3.6</v>
      </c>
      <c r="J40" s="17">
        <f t="shared" si="4"/>
        <v>4.2</v>
      </c>
      <c r="K40" s="17">
        <f t="shared" si="4"/>
        <v>3.6</v>
      </c>
      <c r="L40" s="17">
        <f t="shared" si="4"/>
        <v>4.2</v>
      </c>
      <c r="M40" s="17">
        <f t="shared" si="4"/>
        <v>3.6</v>
      </c>
      <c r="N40" s="17">
        <f t="shared" si="4"/>
        <v>4.2</v>
      </c>
      <c r="O40" s="17">
        <f t="shared" si="4"/>
        <v>3.6</v>
      </c>
      <c r="P40" s="17">
        <f t="shared" si="4"/>
        <v>4.2</v>
      </c>
      <c r="Q40" s="21"/>
      <c r="R40" s="21"/>
    </row>
    <row r="41" spans="1:18">
      <c r="A41" s="61" t="s">
        <v>2</v>
      </c>
      <c r="B41" s="62"/>
      <c r="C41" s="16">
        <f>C40/5*100</f>
        <v>72</v>
      </c>
      <c r="D41" s="16">
        <f t="shared" ref="D41:N41" si="5">D40/5*100</f>
        <v>84.000000000000014</v>
      </c>
      <c r="E41" s="16">
        <f t="shared" si="5"/>
        <v>72</v>
      </c>
      <c r="F41" s="16">
        <f t="shared" si="5"/>
        <v>84.000000000000014</v>
      </c>
      <c r="G41" s="16">
        <f t="shared" si="5"/>
        <v>72</v>
      </c>
      <c r="H41" s="16">
        <f t="shared" si="5"/>
        <v>84.000000000000014</v>
      </c>
      <c r="I41" s="16">
        <f t="shared" si="5"/>
        <v>72</v>
      </c>
      <c r="J41" s="16">
        <f t="shared" si="5"/>
        <v>84.000000000000014</v>
      </c>
      <c r="K41" s="16">
        <f t="shared" si="5"/>
        <v>72</v>
      </c>
      <c r="L41" s="16">
        <f t="shared" si="5"/>
        <v>84.000000000000014</v>
      </c>
      <c r="M41" s="16">
        <f t="shared" si="5"/>
        <v>72</v>
      </c>
      <c r="N41" s="16">
        <f t="shared" si="5"/>
        <v>84.000000000000014</v>
      </c>
      <c r="O41" s="16"/>
      <c r="P41" s="16"/>
      <c r="Q41" s="22">
        <f>O40/5*100</f>
        <v>72</v>
      </c>
      <c r="R41" s="22">
        <f>P40/5*100</f>
        <v>84.000000000000014</v>
      </c>
    </row>
    <row r="42" spans="1:18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1">
        <f>COUNTIF(O10:O39, "&gt;=3,75")</f>
        <v>20</v>
      </c>
      <c r="P42" s="1">
        <f>COUNTIF(P10:P39, "&gt;=3,75")</f>
        <v>24</v>
      </c>
      <c r="Q42" s="1"/>
      <c r="R42" s="1"/>
    </row>
    <row r="43" spans="1:18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">
        <f>COUNTIFS(O10:O39,"&gt;2,2",O10:O39,"&lt;3,75")</f>
        <v>8</v>
      </c>
      <c r="P43" s="1">
        <f>COUNTIFS(P10:P39,"&gt;2,2",P10:P39,"&lt;3,75")</f>
        <v>5</v>
      </c>
      <c r="Q43" s="1"/>
      <c r="R43" s="1"/>
    </row>
    <row r="44" spans="1:18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">
        <f>COUNTIFS(O10:O39,"&lt;=2,2",O10:O39,"&gt;0")</f>
        <v>2</v>
      </c>
      <c r="P44" s="1">
        <f>COUNTIFS(P10:P39,"&lt;=2,2",P10:P39,"&gt;0")</f>
        <v>1</v>
      </c>
      <c r="Q44" s="1"/>
      <c r="R44" s="1"/>
    </row>
  </sheetData>
  <sheetProtection sheet="1" objects="1" scenarios="1" selectLockedCells="1"/>
  <mergeCells count="17">
    <mergeCell ref="B6:O6"/>
    <mergeCell ref="A40:B40"/>
    <mergeCell ref="B2:Q3"/>
    <mergeCell ref="B4:Q4"/>
    <mergeCell ref="Q8:R8"/>
    <mergeCell ref="O8:P8"/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28" workbookViewId="0">
      <selection activeCell="M41" sqref="M41"/>
    </sheetView>
  </sheetViews>
  <sheetFormatPr defaultRowHeight="15"/>
  <cols>
    <col min="1" max="1" width="3.85546875" customWidth="1"/>
    <col min="2" max="2" width="26.2851562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>
      <c r="A3" s="15"/>
      <c r="B3" s="76" t="str">
        <f>СТАРТ!B5:X5</f>
        <v>группа "Солнышко" за 2023 / 2024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>
      <c r="A6" s="54" t="s">
        <v>0</v>
      </c>
      <c r="B6" s="77" t="s">
        <v>1</v>
      </c>
      <c r="C6" s="87" t="s">
        <v>15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22</v>
      </c>
      <c r="N6" s="81"/>
    </row>
    <row r="7" spans="1:17">
      <c r="A7" s="67"/>
      <c r="B7" s="78"/>
      <c r="C7" s="87" t="s">
        <v>16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>
      <c r="A8" s="67"/>
      <c r="B8" s="78"/>
      <c r="C8" s="90" t="s">
        <v>17</v>
      </c>
      <c r="D8" s="91"/>
      <c r="E8" s="90" t="s">
        <v>18</v>
      </c>
      <c r="F8" s="91"/>
      <c r="G8" s="90" t="s">
        <v>19</v>
      </c>
      <c r="H8" s="91"/>
      <c r="I8" s="90" t="s">
        <v>20</v>
      </c>
      <c r="J8" s="91"/>
      <c r="K8" s="90" t="s">
        <v>21</v>
      </c>
      <c r="L8" s="91"/>
      <c r="M8" s="84"/>
      <c r="N8" s="85"/>
    </row>
    <row r="9" spans="1:17">
      <c r="A9" s="55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>
      <c r="A10" s="2">
        <v>1</v>
      </c>
      <c r="B10" s="27" t="str">
        <f>'Соц.-комун. развитие'!B10</f>
        <v>ДБ</v>
      </c>
      <c r="C10" s="19">
        <f>'Физическое развитие'!Q10</f>
        <v>80</v>
      </c>
      <c r="D10" s="19">
        <f>'Физическое развитие'!R10</f>
        <v>100</v>
      </c>
      <c r="E10" s="19">
        <f>'Речевое развитие'!M10</f>
        <v>85</v>
      </c>
      <c r="F10" s="19">
        <f>'Речевое развитие'!N10</f>
        <v>100</v>
      </c>
      <c r="G10" s="19">
        <f>'Познавательное развитие'!W10</f>
        <v>100</v>
      </c>
      <c r="H10" s="19">
        <f>'Познавательное развитие'!X10</f>
        <v>100</v>
      </c>
      <c r="I10" s="19">
        <f>'Соц.-комун. развитие'!S10</f>
        <v>71.428571428571431</v>
      </c>
      <c r="J10" s="19">
        <f>'Соц.-комун. развитие'!T10</f>
        <v>91.428571428571431</v>
      </c>
      <c r="K10" s="19">
        <f>'Худож.-эстетич. развитие'!S10</f>
        <v>91.428571428571431</v>
      </c>
      <c r="L10" s="19">
        <f>'Худож.-эстетич. развитие'!T10</f>
        <v>97.142857142857125</v>
      </c>
      <c r="M10" s="20">
        <f>(C10+E10+G10+I10+K10)/5</f>
        <v>85.571428571428584</v>
      </c>
      <c r="N10" s="20">
        <f>(D10+F10+H10+J10+L10)/5</f>
        <v>97.714285714285708</v>
      </c>
    </row>
    <row r="11" spans="1:17">
      <c r="A11" s="2">
        <v>2</v>
      </c>
      <c r="B11" s="27" t="str">
        <f>'Соц.-комун. развитие'!B11</f>
        <v>УБ</v>
      </c>
      <c r="C11" s="19">
        <f>'Физическое развитие'!Q11</f>
        <v>80</v>
      </c>
      <c r="D11" s="19">
        <f>'Физическое развитие'!R11</f>
        <v>80</v>
      </c>
      <c r="E11" s="19">
        <f>'Речевое развитие'!M11</f>
        <v>70</v>
      </c>
      <c r="F11" s="19">
        <f>'Речевое развитие'!N11</f>
        <v>80</v>
      </c>
      <c r="G11" s="19">
        <f>'Познавательное развитие'!W11</f>
        <v>80</v>
      </c>
      <c r="H11" s="19">
        <f>'Познавательное развитие'!X11</f>
        <v>80</v>
      </c>
      <c r="I11" s="19">
        <f>'Соц.-комун. развитие'!S11</f>
        <v>71.428571428571431</v>
      </c>
      <c r="J11" s="19">
        <f>'Соц.-комун. развитие'!T11</f>
        <v>88.571428571428584</v>
      </c>
      <c r="K11" s="19">
        <f>'Худож.-эстетич. развитие'!S11</f>
        <v>80</v>
      </c>
      <c r="L11" s="19">
        <f>'Худож.-эстетич. развитие'!T11</f>
        <v>88.571428571428584</v>
      </c>
      <c r="M11" s="20">
        <f t="shared" ref="M11:M39" si="0">(C11+E11+G11+I11+K11)/5</f>
        <v>76.285714285714292</v>
      </c>
      <c r="N11" s="20">
        <f t="shared" ref="N11:N39" si="1">(D11+F11+H11+J11+L11)/5</f>
        <v>83.428571428571416</v>
      </c>
    </row>
    <row r="12" spans="1:17">
      <c r="A12" s="2">
        <v>3</v>
      </c>
      <c r="B12" s="27" t="str">
        <f>'Соц.-комун. развитие'!B12</f>
        <v>ЕБ</v>
      </c>
      <c r="C12" s="19">
        <f>'Физическое развитие'!Q12</f>
        <v>40</v>
      </c>
      <c r="D12" s="19">
        <f>'Физическое развитие'!R12</f>
        <v>40</v>
      </c>
      <c r="E12" s="19">
        <f>'Речевое развитие'!M12</f>
        <v>40</v>
      </c>
      <c r="F12" s="19">
        <f>'Речевое развитие'!N12</f>
        <v>40</v>
      </c>
      <c r="G12" s="19">
        <f>'Познавательное развитие'!W12</f>
        <v>42.222222222222221</v>
      </c>
      <c r="H12" s="19">
        <f>'Познавательное развитие'!X12</f>
        <v>60</v>
      </c>
      <c r="I12" s="19">
        <f>'Соц.-комун. развитие'!S12</f>
        <v>40</v>
      </c>
      <c r="J12" s="19">
        <f>'Соц.-комун. развитие'!T12</f>
        <v>45.714285714285715</v>
      </c>
      <c r="K12" s="19">
        <f>'Худож.-эстетич. развитие'!S12</f>
        <v>40</v>
      </c>
      <c r="L12" s="19">
        <f>'Худож.-эстетич. развитие'!T12</f>
        <v>48.571428571428562</v>
      </c>
      <c r="M12" s="20">
        <f t="shared" si="0"/>
        <v>40.444444444444443</v>
      </c>
      <c r="N12" s="20">
        <f t="shared" si="1"/>
        <v>46.857142857142854</v>
      </c>
    </row>
    <row r="13" spans="1:17">
      <c r="A13" s="2">
        <v>4</v>
      </c>
      <c r="B13" s="27" t="str">
        <f>'Соц.-комун. развитие'!B13</f>
        <v>ВБ</v>
      </c>
      <c r="C13" s="19">
        <f>'Физическое развитие'!Q13</f>
        <v>80</v>
      </c>
      <c r="D13" s="19">
        <f>'Физическое развитие'!R13</f>
        <v>100</v>
      </c>
      <c r="E13" s="19">
        <f>'Речевое развитие'!M13</f>
        <v>60</v>
      </c>
      <c r="F13" s="19">
        <f>'Речевое развитие'!N13</f>
        <v>80</v>
      </c>
      <c r="G13" s="19">
        <f>'Познавательное развитие'!W13</f>
        <v>60</v>
      </c>
      <c r="H13" s="19">
        <f>'Познавательное развитие'!X13</f>
        <v>80</v>
      </c>
      <c r="I13" s="19">
        <f>'Соц.-комун. развитие'!S13</f>
        <v>68.571428571428569</v>
      </c>
      <c r="J13" s="19">
        <f>'Соц.-комун. развитие'!T13</f>
        <v>88.571428571428584</v>
      </c>
      <c r="K13" s="19">
        <f>'Худож.-эстетич. развитие'!S13</f>
        <v>60</v>
      </c>
      <c r="L13" s="19">
        <f>'Худож.-эстетич. развитие'!T13</f>
        <v>80</v>
      </c>
      <c r="M13" s="20">
        <f t="shared" si="0"/>
        <v>65.714285714285708</v>
      </c>
      <c r="N13" s="20">
        <f t="shared" si="1"/>
        <v>85.714285714285708</v>
      </c>
    </row>
    <row r="14" spans="1:17">
      <c r="A14" s="2">
        <v>5</v>
      </c>
      <c r="B14" s="27" t="str">
        <f>'Соц.-комун. развитие'!B14</f>
        <v>НГ</v>
      </c>
      <c r="C14" s="19">
        <f>'Физическое развитие'!Q14</f>
        <v>80</v>
      </c>
      <c r="D14" s="19">
        <f>'Физическое развитие'!R14</f>
        <v>100</v>
      </c>
      <c r="E14" s="19">
        <f>'Речевое развитие'!M14</f>
        <v>75</v>
      </c>
      <c r="F14" s="19">
        <f>'Речевое развитие'!N14</f>
        <v>85</v>
      </c>
      <c r="G14" s="19">
        <f>'Познавательное развитие'!W14</f>
        <v>80</v>
      </c>
      <c r="H14" s="19">
        <f>'Познавательное развитие'!X14</f>
        <v>97.777777777777786</v>
      </c>
      <c r="I14" s="19">
        <f>'Соц.-комун. развитие'!S14</f>
        <v>74.285714285714292</v>
      </c>
      <c r="J14" s="19">
        <f>'Соц.-комун. развитие'!T14</f>
        <v>74.285714285714292</v>
      </c>
      <c r="K14" s="19">
        <f>'Худож.-эстетич. развитие'!S14</f>
        <v>68.571428571428569</v>
      </c>
      <c r="L14" s="19">
        <f>'Худож.-эстетич. развитие'!T14</f>
        <v>88.571428571428584</v>
      </c>
      <c r="M14" s="20">
        <f t="shared" si="0"/>
        <v>75.571428571428569</v>
      </c>
      <c r="N14" s="20">
        <f t="shared" si="1"/>
        <v>89.126984126984127</v>
      </c>
    </row>
    <row r="15" spans="1:17">
      <c r="A15" s="2">
        <v>6</v>
      </c>
      <c r="B15" s="27" t="str">
        <f>'Соц.-комун. развитие'!B15</f>
        <v>АГ</v>
      </c>
      <c r="C15" s="19">
        <f>'Физическое развитие'!Q15</f>
        <v>40</v>
      </c>
      <c r="D15" s="19">
        <f>'Физическое развитие'!R15</f>
        <v>60</v>
      </c>
      <c r="E15" s="19">
        <f>'Речевое развитие'!M15</f>
        <v>40</v>
      </c>
      <c r="F15" s="19">
        <f>'Речевое развитие'!N15</f>
        <v>40</v>
      </c>
      <c r="G15" s="19">
        <f>'Познавательное развитие'!W15</f>
        <v>40</v>
      </c>
      <c r="H15" s="19">
        <f>'Познавательное развитие'!X15</f>
        <v>60</v>
      </c>
      <c r="I15" s="19">
        <f>'Соц.-комун. развитие'!S15</f>
        <v>40</v>
      </c>
      <c r="J15" s="19">
        <f>'Соц.-комун. развитие'!T15</f>
        <v>60</v>
      </c>
      <c r="K15" s="19">
        <f>'Худож.-эстетич. развитие'!S15</f>
        <v>40</v>
      </c>
      <c r="L15" s="19">
        <f>'Худож.-эстетич. развитие'!T15</f>
        <v>48.571428571428562</v>
      </c>
      <c r="M15" s="20">
        <f t="shared" si="0"/>
        <v>40</v>
      </c>
      <c r="N15" s="20">
        <f t="shared" si="1"/>
        <v>53.714285714285708</v>
      </c>
    </row>
    <row r="16" spans="1:17">
      <c r="A16" s="2">
        <v>7</v>
      </c>
      <c r="B16" s="27" t="str">
        <f>'Соц.-комун. развитие'!B16</f>
        <v>СД</v>
      </c>
      <c r="C16" s="19">
        <f>'Физическое развитие'!Q16</f>
        <v>80</v>
      </c>
      <c r="D16" s="19">
        <f>'Физическое развитие'!R16</f>
        <v>100</v>
      </c>
      <c r="E16" s="19">
        <f>'Речевое развитие'!M16</f>
        <v>70</v>
      </c>
      <c r="F16" s="19">
        <f>'Речевое развитие'!N16</f>
        <v>80</v>
      </c>
      <c r="G16" s="19">
        <f>'Познавательное развитие'!W16</f>
        <v>80</v>
      </c>
      <c r="H16" s="19">
        <f>'Познавательное развитие'!X16</f>
        <v>97.777777777777786</v>
      </c>
      <c r="I16" s="19">
        <f>'Соц.-комун. развитие'!S16</f>
        <v>80</v>
      </c>
      <c r="J16" s="19">
        <f>'Соц.-комун. развитие'!T16</f>
        <v>97.142857142857125</v>
      </c>
      <c r="K16" s="19">
        <f>'Худож.-эстетич. развитие'!S16</f>
        <v>71.428571428571431</v>
      </c>
      <c r="L16" s="19">
        <f>'Худож.-эстетич. развитие'!T16</f>
        <v>88.571428571428584</v>
      </c>
      <c r="M16" s="20">
        <f t="shared" si="0"/>
        <v>76.285714285714292</v>
      </c>
      <c r="N16" s="20">
        <f t="shared" si="1"/>
        <v>92.698412698412696</v>
      </c>
    </row>
    <row r="17" spans="1:14">
      <c r="A17" s="2">
        <v>8</v>
      </c>
      <c r="B17" s="27" t="str">
        <f>'Соц.-комун. развитие'!B17</f>
        <v>ПК</v>
      </c>
      <c r="C17" s="19">
        <f>'Физическое развитие'!Q17</f>
        <v>80</v>
      </c>
      <c r="D17" s="19">
        <f>'Физическое развитие'!R17</f>
        <v>100</v>
      </c>
      <c r="E17" s="19">
        <f>'Речевое развитие'!M17</f>
        <v>70</v>
      </c>
      <c r="F17" s="19">
        <f>'Речевое развитие'!N17</f>
        <v>85</v>
      </c>
      <c r="G17" s="19">
        <f>'Познавательное развитие'!W17</f>
        <v>80</v>
      </c>
      <c r="H17" s="19">
        <f>'Познавательное развитие'!X17</f>
        <v>80</v>
      </c>
      <c r="I17" s="19">
        <f>'Соц.-комун. развитие'!S17</f>
        <v>71.428571428571431</v>
      </c>
      <c r="J17" s="19">
        <f>'Соц.-комун. развитие'!T17</f>
        <v>80</v>
      </c>
      <c r="K17" s="19">
        <f>'Худож.-эстетич. развитие'!S17</f>
        <v>80</v>
      </c>
      <c r="L17" s="19">
        <f>'Худож.-эстетич. развитие'!T17</f>
        <v>80</v>
      </c>
      <c r="M17" s="20">
        <f t="shared" si="0"/>
        <v>76.285714285714292</v>
      </c>
      <c r="N17" s="20">
        <f t="shared" si="1"/>
        <v>85</v>
      </c>
    </row>
    <row r="18" spans="1:14">
      <c r="A18" s="2">
        <v>9</v>
      </c>
      <c r="B18" s="27" t="str">
        <f>'Соц.-комун. развитие'!B18</f>
        <v>ЖК</v>
      </c>
      <c r="C18" s="19">
        <f>'Физическое развитие'!Q18</f>
        <v>60</v>
      </c>
      <c r="D18" s="19">
        <f>'Физическое развитие'!R18</f>
        <v>80</v>
      </c>
      <c r="E18" s="19">
        <f>'Речевое развитие'!M18</f>
        <v>65</v>
      </c>
      <c r="F18" s="19">
        <f>'Речевое развитие'!N18</f>
        <v>80</v>
      </c>
      <c r="G18" s="19">
        <f>'Познавательное развитие'!W18</f>
        <v>62.222222222222221</v>
      </c>
      <c r="H18" s="19">
        <f>'Познавательное развитие'!X18</f>
        <v>80</v>
      </c>
      <c r="I18" s="19">
        <f>'Соц.-комун. развитие'!S18</f>
        <v>68.571428571428569</v>
      </c>
      <c r="J18" s="19">
        <f>'Соц.-комун. развитие'!T18</f>
        <v>80</v>
      </c>
      <c r="K18" s="19">
        <f>'Худож.-эстетич. развитие'!S18</f>
        <v>68.571428571428569</v>
      </c>
      <c r="L18" s="19">
        <f>'Худож.-эстетич. развитие'!T18</f>
        <v>80</v>
      </c>
      <c r="M18" s="20">
        <f t="shared" si="0"/>
        <v>64.873015873015873</v>
      </c>
      <c r="N18" s="20">
        <f t="shared" si="1"/>
        <v>80</v>
      </c>
    </row>
    <row r="19" spans="1:14">
      <c r="A19" s="2">
        <v>10</v>
      </c>
      <c r="B19" s="27" t="str">
        <f>'Соц.-комун. развитие'!B19</f>
        <v>ЭК</v>
      </c>
      <c r="C19" s="19">
        <f>'Физическое развитие'!Q19</f>
        <v>80</v>
      </c>
      <c r="D19" s="19">
        <f>'Физическое развитие'!R19</f>
        <v>100</v>
      </c>
      <c r="E19" s="19">
        <f>'Речевое развитие'!M19</f>
        <v>80</v>
      </c>
      <c r="F19" s="19">
        <f>'Речевое развитие'!N19</f>
        <v>95</v>
      </c>
      <c r="G19" s="19">
        <f>'Познавательное развитие'!W19</f>
        <v>80</v>
      </c>
      <c r="H19" s="19">
        <f>'Познавательное развитие'!X19</f>
        <v>97.777777777777786</v>
      </c>
      <c r="I19" s="19">
        <f>'Соц.-комун. развитие'!S19</f>
        <v>80</v>
      </c>
      <c r="J19" s="19">
        <f>'Соц.-комун. развитие'!T19</f>
        <v>100</v>
      </c>
      <c r="K19" s="19">
        <f>'Худож.-эстетич. развитие'!S19</f>
        <v>80</v>
      </c>
      <c r="L19" s="19">
        <f>'Худож.-эстетич. развитие'!T19</f>
        <v>88.571428571428584</v>
      </c>
      <c r="M19" s="20">
        <f t="shared" si="0"/>
        <v>80</v>
      </c>
      <c r="N19" s="20">
        <f t="shared" si="1"/>
        <v>96.26984126984128</v>
      </c>
    </row>
    <row r="20" spans="1:14">
      <c r="A20" s="2">
        <v>11</v>
      </c>
      <c r="B20" s="27" t="str">
        <f>'Соц.-комун. развитие'!B20</f>
        <v>ВК</v>
      </c>
      <c r="C20" s="19">
        <f>'Физическое развитие'!Q20</f>
        <v>80</v>
      </c>
      <c r="D20" s="19">
        <f>'Физическое развитие'!R20</f>
        <v>100</v>
      </c>
      <c r="E20" s="19">
        <f>'Речевое развитие'!M20</f>
        <v>80</v>
      </c>
      <c r="F20" s="19">
        <f>'Речевое развитие'!N20</f>
        <v>100</v>
      </c>
      <c r="G20" s="19">
        <f>'Познавательное развитие'!W20</f>
        <v>80</v>
      </c>
      <c r="H20" s="19">
        <f>'Познавательное развитие'!X20</f>
        <v>100</v>
      </c>
      <c r="I20" s="19">
        <f>'Соц.-комун. развитие'!S20</f>
        <v>88.571428571428584</v>
      </c>
      <c r="J20" s="19">
        <f>'Соц.-комун. развитие'!T20</f>
        <v>100</v>
      </c>
      <c r="K20" s="19">
        <f>'Худож.-эстетич. развитие'!S20</f>
        <v>80</v>
      </c>
      <c r="L20" s="19">
        <f>'Худож.-эстетич. развитие'!T20</f>
        <v>97.142857142857125</v>
      </c>
      <c r="M20" s="20">
        <f t="shared" si="0"/>
        <v>81.714285714285708</v>
      </c>
      <c r="N20" s="20">
        <f t="shared" si="1"/>
        <v>99.428571428571416</v>
      </c>
    </row>
    <row r="21" spans="1:14">
      <c r="A21" s="2">
        <v>12</v>
      </c>
      <c r="B21" s="27" t="str">
        <f>'Соц.-комун. развитие'!B21</f>
        <v>ЕК</v>
      </c>
      <c r="C21" s="19">
        <f>'Физическое развитие'!Q21</f>
        <v>80</v>
      </c>
      <c r="D21" s="19">
        <f>'Физическое развитие'!R21</f>
        <v>100</v>
      </c>
      <c r="E21" s="19">
        <f>'Речевое развитие'!M21</f>
        <v>80</v>
      </c>
      <c r="F21" s="19">
        <f>'Речевое развитие'!N21</f>
        <v>85</v>
      </c>
      <c r="G21" s="19">
        <f>'Познавательное развитие'!W21</f>
        <v>77.777777777777786</v>
      </c>
      <c r="H21" s="19">
        <f>'Познавательное развитие'!X21</f>
        <v>97.777777777777786</v>
      </c>
      <c r="I21" s="19">
        <f>'Соц.-комун. развитие'!S21</f>
        <v>71.428571428571431</v>
      </c>
      <c r="J21" s="19">
        <f>'Соц.-комун. развитие'!T21</f>
        <v>88.571428571428584</v>
      </c>
      <c r="K21" s="19">
        <f>'Худож.-эстетич. развитие'!S21</f>
        <v>80</v>
      </c>
      <c r="L21" s="19">
        <f>'Худож.-эстетич. развитие'!T21</f>
        <v>97.142857142857125</v>
      </c>
      <c r="M21" s="20">
        <f t="shared" si="0"/>
        <v>77.841269841269849</v>
      </c>
      <c r="N21" s="20">
        <f t="shared" si="1"/>
        <v>93.698412698412696</v>
      </c>
    </row>
    <row r="22" spans="1:14">
      <c r="A22" s="2">
        <v>13</v>
      </c>
      <c r="B22" s="27" t="str">
        <f>'Соц.-комун. развитие'!B22</f>
        <v>ОК</v>
      </c>
      <c r="C22" s="19">
        <f>'Физическое развитие'!Q22</f>
        <v>80</v>
      </c>
      <c r="D22" s="19">
        <f>'Физическое развитие'!R22</f>
        <v>100</v>
      </c>
      <c r="E22" s="19">
        <f>'Речевое развитие'!M22</f>
        <v>80</v>
      </c>
      <c r="F22" s="19">
        <f>'Речевое развитие'!N22</f>
        <v>100</v>
      </c>
      <c r="G22" s="19">
        <f>'Познавательное развитие'!W22</f>
        <v>80</v>
      </c>
      <c r="H22" s="19">
        <f>'Познавательное развитие'!X22</f>
        <v>100</v>
      </c>
      <c r="I22" s="19">
        <f>'Соц.-комун. развитие'!S22</f>
        <v>91.428571428571431</v>
      </c>
      <c r="J22" s="19">
        <f>'Соц.-комун. развитие'!T22</f>
        <v>100</v>
      </c>
      <c r="K22" s="19">
        <f>'Худож.-эстетич. развитие'!S22</f>
        <v>88.571428571428584</v>
      </c>
      <c r="L22" s="19">
        <f>'Худож.-эстетич. развитие'!T22</f>
        <v>100</v>
      </c>
      <c r="M22" s="20">
        <f t="shared" si="0"/>
        <v>84</v>
      </c>
      <c r="N22" s="20">
        <f t="shared" si="1"/>
        <v>100</v>
      </c>
    </row>
    <row r="23" spans="1:14">
      <c r="A23" s="2">
        <v>14</v>
      </c>
      <c r="B23" s="27" t="str">
        <f>'Соц.-комун. развитие'!B23</f>
        <v>ТК</v>
      </c>
      <c r="C23" s="19">
        <f>'Физическое развитие'!Q23</f>
        <v>80</v>
      </c>
      <c r="D23" s="19">
        <f>'Физическое развитие'!R23</f>
        <v>80</v>
      </c>
      <c r="E23" s="19">
        <f>'Речевое развитие'!M23</f>
        <v>80</v>
      </c>
      <c r="F23" s="19">
        <f>'Речевое развитие'!N23</f>
        <v>80</v>
      </c>
      <c r="G23" s="19">
        <f>'Познавательное развитие'!W23</f>
        <v>80</v>
      </c>
      <c r="H23" s="19">
        <f>'Познавательное развитие'!X23</f>
        <v>80</v>
      </c>
      <c r="I23" s="19">
        <f>'Соц.-комун. развитие'!S23</f>
        <v>80</v>
      </c>
      <c r="J23" s="19">
        <f>'Соц.-комун. развитие'!T23</f>
        <v>88.571428571428584</v>
      </c>
      <c r="K23" s="19">
        <f>'Худож.-эстетич. развитие'!S23</f>
        <v>71.428571428571431</v>
      </c>
      <c r="L23" s="19">
        <f>'Худож.-эстетич. развитие'!T23</f>
        <v>80</v>
      </c>
      <c r="M23" s="20">
        <f t="shared" si="0"/>
        <v>78.285714285714292</v>
      </c>
      <c r="N23" s="20">
        <f t="shared" si="1"/>
        <v>81.714285714285708</v>
      </c>
    </row>
    <row r="24" spans="1:14">
      <c r="A24" s="2">
        <v>15</v>
      </c>
      <c r="B24" s="27" t="str">
        <f>'Соц.-комун. развитие'!B24</f>
        <v>НК</v>
      </c>
      <c r="C24" s="19">
        <f>'Физическое развитие'!Q24</f>
        <v>80</v>
      </c>
      <c r="D24" s="19">
        <f>'Физическое развитие'!R24</f>
        <v>80</v>
      </c>
      <c r="E24" s="19">
        <f>'Речевое развитие'!M24</f>
        <v>80</v>
      </c>
      <c r="F24" s="19">
        <f>'Речевое развитие'!N24</f>
        <v>80</v>
      </c>
      <c r="G24" s="19">
        <f>'Познавательное развитие'!W24</f>
        <v>80</v>
      </c>
      <c r="H24" s="19">
        <f>'Познавательное развитие'!X24</f>
        <v>82.222222222222214</v>
      </c>
      <c r="I24" s="19">
        <f>'Соц.-комун. развитие'!S24</f>
        <v>80</v>
      </c>
      <c r="J24" s="19">
        <f>'Соц.-комун. развитие'!T24</f>
        <v>88.571428571428584</v>
      </c>
      <c r="K24" s="19">
        <f>'Худож.-эстетич. развитие'!S24</f>
        <v>80</v>
      </c>
      <c r="L24" s="19">
        <f>'Худож.-эстетич. развитие'!T24</f>
        <v>80</v>
      </c>
      <c r="M24" s="20">
        <f t="shared" si="0"/>
        <v>80</v>
      </c>
      <c r="N24" s="20">
        <f t="shared" si="1"/>
        <v>82.158730158730165</v>
      </c>
    </row>
    <row r="25" spans="1:14">
      <c r="A25" s="2">
        <v>16</v>
      </c>
      <c r="B25" s="27" t="str">
        <f>'Соц.-комун. развитие'!B25</f>
        <v>ЯК</v>
      </c>
      <c r="C25" s="19">
        <f>'Физическое развитие'!Q25</f>
        <v>60</v>
      </c>
      <c r="D25" s="19">
        <f>'Физическое развитие'!R25</f>
        <v>60</v>
      </c>
      <c r="E25" s="19">
        <f>'Речевое развитие'!M25</f>
        <v>60</v>
      </c>
      <c r="F25" s="19">
        <f>'Речевое развитие'!N25</f>
        <v>60</v>
      </c>
      <c r="G25" s="19">
        <f>'Познавательное развитие'!W25</f>
        <v>60</v>
      </c>
      <c r="H25" s="19">
        <f>'Познавательное развитие'!X25</f>
        <v>62.222222222222221</v>
      </c>
      <c r="I25" s="19">
        <f>'Соц.-комун. развитие'!S25</f>
        <v>68.571428571428569</v>
      </c>
      <c r="J25" s="19">
        <f>'Соц.-комун. развитие'!T25</f>
        <v>68.571428571428569</v>
      </c>
      <c r="K25" s="19">
        <f>'Худож.-эстетич. развитие'!S25</f>
        <v>60</v>
      </c>
      <c r="L25" s="19">
        <f>'Худож.-эстетич. развитие'!T25</f>
        <v>71.428571428571431</v>
      </c>
      <c r="M25" s="20">
        <f t="shared" si="0"/>
        <v>61.714285714285708</v>
      </c>
      <c r="N25" s="20">
        <f t="shared" si="1"/>
        <v>64.444444444444443</v>
      </c>
    </row>
    <row r="26" spans="1:14">
      <c r="A26" s="2">
        <v>17</v>
      </c>
      <c r="B26" s="27" t="str">
        <f>'Соц.-комун. развитие'!B26</f>
        <v>ТиК</v>
      </c>
      <c r="C26" s="19">
        <f>'Физическое развитие'!Q26</f>
        <v>80</v>
      </c>
      <c r="D26" s="19">
        <f>'Физическое развитие'!R26</f>
        <v>80</v>
      </c>
      <c r="E26" s="19">
        <f>'Речевое развитие'!M26</f>
        <v>80</v>
      </c>
      <c r="F26" s="19">
        <f>'Речевое развитие'!N26</f>
        <v>80</v>
      </c>
      <c r="G26" s="19">
        <f>'Познавательное развитие'!W26</f>
        <v>80</v>
      </c>
      <c r="H26" s="19">
        <f>'Познавательное развитие'!X26</f>
        <v>80</v>
      </c>
      <c r="I26" s="19">
        <f>'Соц.-комун. развитие'!S26</f>
        <v>80</v>
      </c>
      <c r="J26" s="19">
        <f>'Соц.-комун. развитие'!T26</f>
        <v>88.571428571428584</v>
      </c>
      <c r="K26" s="19">
        <f>'Худож.-эстетич. развитие'!S26</f>
        <v>80</v>
      </c>
      <c r="L26" s="19">
        <f>'Худож.-эстетич. развитие'!T26</f>
        <v>80</v>
      </c>
      <c r="M26" s="20">
        <f t="shared" si="0"/>
        <v>80</v>
      </c>
      <c r="N26" s="20">
        <f t="shared" si="1"/>
        <v>81.714285714285708</v>
      </c>
    </row>
    <row r="27" spans="1:14">
      <c r="A27" s="2">
        <v>18</v>
      </c>
      <c r="B27" s="27" t="str">
        <f>'Соц.-комун. развитие'!B27</f>
        <v>СЛ</v>
      </c>
      <c r="C27" s="19">
        <f>'Физическое развитие'!Q27</f>
        <v>80</v>
      </c>
      <c r="D27" s="19">
        <f>'Физическое развитие'!R27</f>
        <v>100</v>
      </c>
      <c r="E27" s="19">
        <f>'Речевое развитие'!M27</f>
        <v>80</v>
      </c>
      <c r="F27" s="19">
        <f>'Речевое развитие'!N27</f>
        <v>100</v>
      </c>
      <c r="G27" s="19">
        <f>'Познавательное развитие'!W27</f>
        <v>80</v>
      </c>
      <c r="H27" s="19">
        <f>'Познавательное развитие'!X27</f>
        <v>97.777777777777786</v>
      </c>
      <c r="I27" s="19">
        <f>'Соц.-комун. развитие'!S27</f>
        <v>62.857142857142854</v>
      </c>
      <c r="J27" s="19">
        <f>'Соц.-комун. развитие'!T27</f>
        <v>80</v>
      </c>
      <c r="K27" s="19">
        <f>'Худож.-эстетич. развитие'!S27</f>
        <v>80</v>
      </c>
      <c r="L27" s="19">
        <f>'Худож.-эстетич. развитие'!T27</f>
        <v>100</v>
      </c>
      <c r="M27" s="20">
        <f t="shared" si="0"/>
        <v>76.571428571428569</v>
      </c>
      <c r="N27" s="20">
        <f t="shared" si="1"/>
        <v>95.555555555555557</v>
      </c>
    </row>
    <row r="28" spans="1:14">
      <c r="A28" s="2">
        <v>19</v>
      </c>
      <c r="B28" s="27" t="str">
        <f>'Соц.-комун. развитие'!B28</f>
        <v>НЛ</v>
      </c>
      <c r="C28" s="19">
        <f>'Физическое развитие'!Q28</f>
        <v>80</v>
      </c>
      <c r="D28" s="19">
        <f>'Физическое развитие'!R28</f>
        <v>100</v>
      </c>
      <c r="E28" s="19">
        <f>'Речевое развитие'!M28</f>
        <v>65</v>
      </c>
      <c r="F28" s="19">
        <f>'Речевое развитие'!N28</f>
        <v>80</v>
      </c>
      <c r="G28" s="19">
        <f>'Познавательное развитие'!W28</f>
        <v>60</v>
      </c>
      <c r="H28" s="19">
        <f>'Познавательное развитие'!X28</f>
        <v>80</v>
      </c>
      <c r="I28" s="19">
        <f>'Соц.-комун. развитие'!S28</f>
        <v>68.571428571428569</v>
      </c>
      <c r="J28" s="19">
        <f>'Соц.-комун. развитие'!T28</f>
        <v>80</v>
      </c>
      <c r="K28" s="19">
        <f>'Худож.-эстетич. развитие'!S28</f>
        <v>62.857142857142854</v>
      </c>
      <c r="L28" s="19">
        <f>'Худож.-эстетич. развитие'!T28</f>
        <v>82.857142857142861</v>
      </c>
      <c r="M28" s="20">
        <f t="shared" si="0"/>
        <v>67.285714285714278</v>
      </c>
      <c r="N28" s="20">
        <f t="shared" si="1"/>
        <v>84.571428571428584</v>
      </c>
    </row>
    <row r="29" spans="1:14">
      <c r="A29" s="2">
        <v>20</v>
      </c>
      <c r="B29" s="27" t="str">
        <f>'Соц.-комун. развитие'!B29</f>
        <v>ВМ</v>
      </c>
      <c r="C29" s="19">
        <f>'Физическое развитие'!Q29</f>
        <v>80</v>
      </c>
      <c r="D29" s="19">
        <f>'Физическое развитие'!R29</f>
        <v>100</v>
      </c>
      <c r="E29" s="19">
        <f>'Речевое развитие'!M29</f>
        <v>80</v>
      </c>
      <c r="F29" s="19">
        <f>'Речевое развитие'!N29</f>
        <v>80</v>
      </c>
      <c r="G29" s="19">
        <f>'Познавательное развитие'!W29</f>
        <v>80</v>
      </c>
      <c r="H29" s="19">
        <f>'Познавательное развитие'!X29</f>
        <v>82.222222222222214</v>
      </c>
      <c r="I29" s="19">
        <f>'Соц.-комун. развитие'!S29</f>
        <v>71.428571428571431</v>
      </c>
      <c r="J29" s="19">
        <f>'Соц.-комун. развитие'!T29</f>
        <v>80</v>
      </c>
      <c r="K29" s="19">
        <f>'Худож.-эстетич. развитие'!S29</f>
        <v>80</v>
      </c>
      <c r="L29" s="19">
        <f>'Худож.-эстетич. развитие'!T29</f>
        <v>80</v>
      </c>
      <c r="M29" s="20">
        <f t="shared" si="0"/>
        <v>78.285714285714292</v>
      </c>
      <c r="N29" s="20">
        <f t="shared" si="1"/>
        <v>84.444444444444443</v>
      </c>
    </row>
    <row r="30" spans="1:14">
      <c r="A30" s="2">
        <v>21</v>
      </c>
      <c r="B30" s="27" t="str">
        <f>'Соц.-комун. развитие'!B30</f>
        <v>ДМ</v>
      </c>
      <c r="C30" s="19">
        <f>'Физическое развитие'!Q30</f>
        <v>60</v>
      </c>
      <c r="D30" s="19">
        <f>'Физическое развитие'!R30</f>
        <v>80</v>
      </c>
      <c r="E30" s="19">
        <f>'Речевое развитие'!M30</f>
        <v>60</v>
      </c>
      <c r="F30" s="19">
        <f>'Речевое развитие'!N30</f>
        <v>60</v>
      </c>
      <c r="G30" s="19">
        <f>'Познавательное развитие'!W30</f>
        <v>60</v>
      </c>
      <c r="H30" s="19">
        <f>'Познавательное развитие'!X30</f>
        <v>80</v>
      </c>
      <c r="I30" s="19">
        <f>'Соц.-комун. развитие'!S30</f>
        <v>68.571428571428569</v>
      </c>
      <c r="J30" s="19">
        <f>'Соц.-комун. развитие'!T30</f>
        <v>80</v>
      </c>
      <c r="K30" s="19">
        <f>'Худож.-эстетич. развитие'!S30</f>
        <v>60</v>
      </c>
      <c r="L30" s="19">
        <f>'Худож.-эстетич. развитие'!T30</f>
        <v>80</v>
      </c>
      <c r="M30" s="20">
        <f t="shared" si="0"/>
        <v>61.714285714285708</v>
      </c>
      <c r="N30" s="20">
        <f t="shared" si="1"/>
        <v>76</v>
      </c>
    </row>
    <row r="31" spans="1:14">
      <c r="A31" s="2">
        <v>22</v>
      </c>
      <c r="B31" s="27" t="str">
        <f>'Соц.-комун. развитие'!B31</f>
        <v>ВлК</v>
      </c>
      <c r="C31" s="19">
        <f>'Физическое развитие'!Q31</f>
        <v>80</v>
      </c>
      <c r="D31" s="19">
        <f>'Физическое развитие'!R31</f>
        <v>80</v>
      </c>
      <c r="E31" s="19">
        <f>'Речевое развитие'!M31</f>
        <v>65</v>
      </c>
      <c r="F31" s="19">
        <f>'Речевое развитие'!N31</f>
        <v>65</v>
      </c>
      <c r="G31" s="19">
        <f>'Познавательное развитие'!W31</f>
        <v>80</v>
      </c>
      <c r="H31" s="19">
        <f>'Познавательное развитие'!X31</f>
        <v>80</v>
      </c>
      <c r="I31" s="19">
        <f>'Соц.-комун. развитие'!S31</f>
        <v>77.142857142857153</v>
      </c>
      <c r="J31" s="19">
        <f>'Соц.-комун. развитие'!T31</f>
        <v>77.142857142857153</v>
      </c>
      <c r="K31" s="19">
        <f>'Худож.-эстетич. развитие'!S31</f>
        <v>80</v>
      </c>
      <c r="L31" s="19">
        <f>'Худож.-эстетич. развитие'!T31</f>
        <v>80</v>
      </c>
      <c r="M31" s="20">
        <f t="shared" si="0"/>
        <v>76.428571428571431</v>
      </c>
      <c r="N31" s="20">
        <f t="shared" si="1"/>
        <v>76.428571428571431</v>
      </c>
    </row>
    <row r="32" spans="1:14">
      <c r="A32" s="2">
        <v>23</v>
      </c>
      <c r="B32" s="27" t="str">
        <f>'Соц.-комун. развитие'!B32</f>
        <v>ММ</v>
      </c>
      <c r="C32" s="19">
        <f>'Физическое развитие'!Q32</f>
        <v>80</v>
      </c>
      <c r="D32" s="19">
        <f>'Физическое развитие'!R32</f>
        <v>80</v>
      </c>
      <c r="E32" s="19">
        <f>'Речевое развитие'!M32</f>
        <v>65</v>
      </c>
      <c r="F32" s="19">
        <f>'Речевое развитие'!N32</f>
        <v>80</v>
      </c>
      <c r="G32" s="19">
        <f>'Познавательное развитие'!W32</f>
        <v>80</v>
      </c>
      <c r="H32" s="19">
        <f>'Познавательное развитие'!X32</f>
        <v>80</v>
      </c>
      <c r="I32" s="19">
        <f>'Соц.-комун. развитие'!S32</f>
        <v>80</v>
      </c>
      <c r="J32" s="19">
        <f>'Соц.-комун. развитие'!T32</f>
        <v>80</v>
      </c>
      <c r="K32" s="19">
        <f>'Худож.-эстетич. развитие'!S32</f>
        <v>80</v>
      </c>
      <c r="L32" s="19">
        <f>'Худож.-эстетич. развитие'!T32</f>
        <v>80</v>
      </c>
      <c r="M32" s="20">
        <f t="shared" si="0"/>
        <v>77</v>
      </c>
      <c r="N32" s="20">
        <f t="shared" si="1"/>
        <v>80</v>
      </c>
    </row>
    <row r="33" spans="1:14">
      <c r="A33" s="2">
        <v>24</v>
      </c>
      <c r="B33" s="27" t="str">
        <f>'Соц.-комун. развитие'!B33</f>
        <v>ЛП</v>
      </c>
      <c r="C33" s="19">
        <f>'Физическое развитие'!Q33</f>
        <v>60</v>
      </c>
      <c r="D33" s="19">
        <f>'Физическое развитие'!R33</f>
        <v>80</v>
      </c>
      <c r="E33" s="19">
        <f>'Речевое развитие'!M33</f>
        <v>60</v>
      </c>
      <c r="F33" s="19">
        <f>'Речевое развитие'!N33</f>
        <v>75</v>
      </c>
      <c r="G33" s="19">
        <f>'Познавательное развитие'!W33</f>
        <v>60</v>
      </c>
      <c r="H33" s="19">
        <f>'Познавательное развитие'!X33</f>
        <v>80</v>
      </c>
      <c r="I33" s="19">
        <f>'Соц.-комун. развитие'!S33</f>
        <v>60</v>
      </c>
      <c r="J33" s="19">
        <f>'Соц.-комун. развитие'!T33</f>
        <v>77.142857142857153</v>
      </c>
      <c r="K33" s="19">
        <f>'Худож.-эстетич. развитие'!S33</f>
        <v>68.571428571428569</v>
      </c>
      <c r="L33" s="19">
        <f>'Худож.-эстетич. развитие'!T33</f>
        <v>80</v>
      </c>
      <c r="M33" s="20">
        <f t="shared" si="0"/>
        <v>61.714285714285708</v>
      </c>
      <c r="N33" s="20">
        <f t="shared" si="1"/>
        <v>78.428571428571431</v>
      </c>
    </row>
    <row r="34" spans="1:14">
      <c r="A34" s="2">
        <v>25</v>
      </c>
      <c r="B34" s="27" t="str">
        <f>'Соц.-комун. развитие'!B34</f>
        <v>АР</v>
      </c>
      <c r="C34" s="19">
        <f>'Физическое развитие'!Q34</f>
        <v>60</v>
      </c>
      <c r="D34" s="19">
        <f>'Физическое развитие'!R34</f>
        <v>80</v>
      </c>
      <c r="E34" s="19">
        <f>'Речевое развитие'!M34</f>
        <v>70</v>
      </c>
      <c r="F34" s="19">
        <f>'Речевое развитие'!N34</f>
        <v>80</v>
      </c>
      <c r="G34" s="19">
        <f>'Познавательное развитие'!W34</f>
        <v>80</v>
      </c>
      <c r="H34" s="19">
        <f>'Познавательное развитие'!X34</f>
        <v>82.222222222222214</v>
      </c>
      <c r="I34" s="19">
        <f>'Соц.-комун. развитие'!S34</f>
        <v>80</v>
      </c>
      <c r="J34" s="19">
        <f>'Соц.-комун. развитие'!T34</f>
        <v>80</v>
      </c>
      <c r="K34" s="19">
        <f>'Худож.-эстетич. развитие'!S34</f>
        <v>80</v>
      </c>
      <c r="L34" s="19">
        <f>'Худож.-эстетич. развитие'!T34</f>
        <v>80</v>
      </c>
      <c r="M34" s="20">
        <f t="shared" si="0"/>
        <v>74</v>
      </c>
      <c r="N34" s="20">
        <f t="shared" si="1"/>
        <v>80.444444444444443</v>
      </c>
    </row>
    <row r="35" spans="1:14">
      <c r="A35" s="2">
        <v>26</v>
      </c>
      <c r="B35" s="27" t="str">
        <f>'Соц.-комун. развитие'!B35</f>
        <v>ГР</v>
      </c>
      <c r="C35" s="19">
        <f>'Физическое развитие'!Q35</f>
        <v>60</v>
      </c>
      <c r="D35" s="19">
        <f>'Физическое развитие'!R35</f>
        <v>60</v>
      </c>
      <c r="E35" s="19">
        <f>'Речевое развитие'!M35</f>
        <v>60</v>
      </c>
      <c r="F35" s="19">
        <f>'Речевое развитие'!N35</f>
        <v>60</v>
      </c>
      <c r="G35" s="19">
        <f>'Познавательное развитие'!W35</f>
        <v>62.222222222222221</v>
      </c>
      <c r="H35" s="19">
        <f>'Познавательное развитие'!X35</f>
        <v>80</v>
      </c>
      <c r="I35" s="19">
        <f>'Соц.-комун. развитие'!S35</f>
        <v>68.571428571428569</v>
      </c>
      <c r="J35" s="19">
        <f>'Соц.-комун. развитие'!T35</f>
        <v>77.142857142857153</v>
      </c>
      <c r="K35" s="19">
        <f>'Худож.-эстетич. развитие'!S35</f>
        <v>60</v>
      </c>
      <c r="L35" s="19">
        <f>'Худож.-эстетич. развитие'!T35</f>
        <v>77.142857142857153</v>
      </c>
      <c r="M35" s="20">
        <f t="shared" si="0"/>
        <v>62.158730158730158</v>
      </c>
      <c r="N35" s="20">
        <f t="shared" si="1"/>
        <v>70.857142857142861</v>
      </c>
    </row>
    <row r="36" spans="1:14">
      <c r="A36" s="2">
        <v>27</v>
      </c>
      <c r="B36" s="27" t="str">
        <f>'Соц.-комун. развитие'!B36</f>
        <v>ПС</v>
      </c>
      <c r="C36" s="19">
        <f>'Физическое развитие'!Q36</f>
        <v>80</v>
      </c>
      <c r="D36" s="19">
        <f>'Физическое развитие'!R36</f>
        <v>100</v>
      </c>
      <c r="E36" s="19">
        <f>'Речевое развитие'!M36</f>
        <v>85</v>
      </c>
      <c r="F36" s="19">
        <f>'Речевое развитие'!N36</f>
        <v>100</v>
      </c>
      <c r="G36" s="19">
        <f>'Познавательное развитие'!W36</f>
        <v>80</v>
      </c>
      <c r="H36" s="19">
        <f>'Познавательное развитие'!X36</f>
        <v>100</v>
      </c>
      <c r="I36" s="19">
        <f>'Соц.-комун. развитие'!S36</f>
        <v>100</v>
      </c>
      <c r="J36" s="19">
        <f>'Соц.-комун. развитие'!T36</f>
        <v>100</v>
      </c>
      <c r="K36" s="19">
        <f>'Худож.-эстетич. развитие'!S36</f>
        <v>80</v>
      </c>
      <c r="L36" s="19">
        <f>'Худож.-эстетич. развитие'!T36</f>
        <v>100</v>
      </c>
      <c r="M36" s="20">
        <f t="shared" si="0"/>
        <v>85</v>
      </c>
      <c r="N36" s="20">
        <f t="shared" si="1"/>
        <v>100</v>
      </c>
    </row>
    <row r="37" spans="1:14">
      <c r="A37" s="2">
        <v>28</v>
      </c>
      <c r="B37" s="27" t="str">
        <f>'Соц.-комун. развитие'!B37</f>
        <v>НС</v>
      </c>
      <c r="C37" s="19">
        <f>'Физическое развитие'!Q37</f>
        <v>60</v>
      </c>
      <c r="D37" s="19">
        <f>'Физическое развитие'!R37</f>
        <v>60</v>
      </c>
      <c r="E37" s="19">
        <f>'Речевое развитие'!M37</f>
        <v>60</v>
      </c>
      <c r="F37" s="19">
        <f>'Речевое развитие'!N37</f>
        <v>75</v>
      </c>
      <c r="G37" s="19">
        <f>'Познавательное развитие'!W37</f>
        <v>60</v>
      </c>
      <c r="H37" s="19">
        <f>'Познавательное развитие'!X37</f>
        <v>62.222222222222221</v>
      </c>
      <c r="I37" s="19">
        <f>'Соц.-комун. развитие'!S37</f>
        <v>60</v>
      </c>
      <c r="J37" s="19">
        <f>'Соц.-комун. развитие'!T37</f>
        <v>80</v>
      </c>
      <c r="K37" s="19">
        <f>'Худож.-эстетич. развитие'!S37</f>
        <v>60</v>
      </c>
      <c r="L37" s="19">
        <f>'Худож.-эстетич. развитие'!T37</f>
        <v>80</v>
      </c>
      <c r="M37" s="20">
        <f t="shared" si="0"/>
        <v>60</v>
      </c>
      <c r="N37" s="20">
        <f t="shared" si="1"/>
        <v>71.444444444444443</v>
      </c>
    </row>
    <row r="38" spans="1:14">
      <c r="A38" s="2">
        <v>29</v>
      </c>
      <c r="B38" s="27" t="str">
        <f>'Соц.-комун. развитие'!B38</f>
        <v>СС</v>
      </c>
      <c r="C38" s="19">
        <f>'Физическое развитие'!Q38</f>
        <v>60</v>
      </c>
      <c r="D38" s="19">
        <f>'Физическое развитие'!R38</f>
        <v>60</v>
      </c>
      <c r="E38" s="19">
        <f>'Речевое развитие'!M38</f>
        <v>60</v>
      </c>
      <c r="F38" s="19">
        <f>'Речевое развитие'!N38</f>
        <v>60</v>
      </c>
      <c r="G38" s="19">
        <f>'Познавательное развитие'!W38</f>
        <v>60</v>
      </c>
      <c r="H38" s="19">
        <f>'Познавательное развитие'!X38</f>
        <v>60</v>
      </c>
      <c r="I38" s="19">
        <f>'Соц.-комун. развитие'!S38</f>
        <v>60</v>
      </c>
      <c r="J38" s="19">
        <f>'Соц.-комун. развитие'!T38</f>
        <v>68.571428571428569</v>
      </c>
      <c r="K38" s="19">
        <f>'Худож.-эстетич. развитие'!S38</f>
        <v>60</v>
      </c>
      <c r="L38" s="19">
        <f>'Худож.-эстетич. развитие'!T38</f>
        <v>68.571428571428569</v>
      </c>
      <c r="M38" s="20">
        <f t="shared" si="0"/>
        <v>60</v>
      </c>
      <c r="N38" s="20">
        <f t="shared" si="1"/>
        <v>63.428571428571423</v>
      </c>
    </row>
    <row r="39" spans="1:14">
      <c r="A39" s="2">
        <v>30</v>
      </c>
      <c r="B39" s="27" t="str">
        <f>'Соц.-комун. развитие'!B39</f>
        <v>СЧ</v>
      </c>
      <c r="C39" s="19">
        <f>'Физическое развитие'!Q39</f>
        <v>80</v>
      </c>
      <c r="D39" s="19">
        <f>'Физическое развитие'!R39</f>
        <v>80</v>
      </c>
      <c r="E39" s="19">
        <f>'Речевое развитие'!M39</f>
        <v>70</v>
      </c>
      <c r="F39" s="19">
        <f>'Речевое развитие'!N39</f>
        <v>80</v>
      </c>
      <c r="G39" s="19">
        <f>'Познавательное развитие'!W39</f>
        <v>80</v>
      </c>
      <c r="H39" s="19">
        <f>'Познавательное развитие'!X39</f>
        <v>80</v>
      </c>
      <c r="I39" s="19">
        <f>'Соц.-комун. развитие'!S39</f>
        <v>85.714285714285708</v>
      </c>
      <c r="J39" s="19">
        <f>'Соц.-комун. развитие'!T39</f>
        <v>88.571428571428584</v>
      </c>
      <c r="K39" s="19">
        <f>'Худож.-эстетич. развитие'!S39</f>
        <v>80</v>
      </c>
      <c r="L39" s="19">
        <f>'Худож.-эстетич. развитие'!T39</f>
        <v>97.142857142857125</v>
      </c>
      <c r="M39" s="20">
        <f t="shared" si="0"/>
        <v>79.142857142857139</v>
      </c>
      <c r="N39" s="20">
        <f t="shared" si="1"/>
        <v>85.142857142857139</v>
      </c>
    </row>
    <row r="40" spans="1:14">
      <c r="A40" s="63" t="s">
        <v>22</v>
      </c>
      <c r="B40" s="86"/>
      <c r="C40" s="19">
        <f>SUM(C10:C39)/COUNTIF(C10:C39,"&gt;0")</f>
        <v>72</v>
      </c>
      <c r="D40" s="19">
        <f t="shared" ref="D40:N40" si="2">SUM(D10:D39)/COUNTIF(D10:D39,"&gt;0")</f>
        <v>84</v>
      </c>
      <c r="E40" s="19">
        <f t="shared" si="2"/>
        <v>69.166666666666671</v>
      </c>
      <c r="F40" s="19">
        <f t="shared" si="2"/>
        <v>78.166666666666671</v>
      </c>
      <c r="G40" s="19">
        <f t="shared" si="2"/>
        <v>72.148148148148138</v>
      </c>
      <c r="H40" s="19">
        <f t="shared" si="2"/>
        <v>82.666666666666671</v>
      </c>
      <c r="I40" s="19">
        <f t="shared" si="2"/>
        <v>72.285714285714292</v>
      </c>
      <c r="J40" s="19">
        <f t="shared" si="2"/>
        <v>82.571428571428584</v>
      </c>
      <c r="K40" s="19">
        <f t="shared" si="2"/>
        <v>71.714285714285722</v>
      </c>
      <c r="L40" s="19">
        <f t="shared" si="2"/>
        <v>82.666666666666671</v>
      </c>
      <c r="M40" s="19">
        <f t="shared" si="2"/>
        <v>71.462962962962976</v>
      </c>
      <c r="N40" s="19">
        <f t="shared" si="2"/>
        <v>82.01428571428572</v>
      </c>
    </row>
    <row r="41" spans="1:14">
      <c r="A41" s="61" t="s">
        <v>6</v>
      </c>
      <c r="B41" s="62"/>
      <c r="C41" s="26">
        <f>'Физическое развитие'!O42</f>
        <v>20</v>
      </c>
      <c r="D41" s="26">
        <f>'Физическое развитие'!P42</f>
        <v>24</v>
      </c>
      <c r="E41" s="26">
        <f>'Речевое развитие'!K42</f>
        <v>12</v>
      </c>
      <c r="F41" s="26">
        <f>'Речевое развитие'!L42</f>
        <v>23</v>
      </c>
      <c r="G41" s="40">
        <f>'Познавательное развитие'!U42</f>
        <v>19</v>
      </c>
      <c r="H41" s="40">
        <f>'Познавательное развитие'!V42</f>
        <v>25</v>
      </c>
      <c r="I41" s="26">
        <f>'Соц.-комун. развитие'!Q42</f>
        <v>12</v>
      </c>
      <c r="J41" s="26">
        <f>'Соц.-комун. развитие'!R42</f>
        <v>25</v>
      </c>
      <c r="K41" s="26">
        <f>'Худож.-эстетич. развитие'!Q42</f>
        <v>16</v>
      </c>
      <c r="L41" s="26">
        <f>'Худож.-эстетич. развитие'!R42</f>
        <v>26</v>
      </c>
      <c r="M41" s="26">
        <f t="shared" ref="M41:N41" si="3">COUNTIF(M10:M39, "&gt;=76")</f>
        <v>17</v>
      </c>
      <c r="N41" s="26">
        <f t="shared" si="3"/>
        <v>24</v>
      </c>
    </row>
    <row r="42" spans="1:14">
      <c r="A42" s="61" t="s">
        <v>7</v>
      </c>
      <c r="B42" s="62"/>
      <c r="C42" s="26">
        <f>'Физическое развитие'!O43</f>
        <v>8</v>
      </c>
      <c r="D42" s="26">
        <f>'Физическое развитие'!P43</f>
        <v>5</v>
      </c>
      <c r="E42" s="26">
        <f>'Речевое развитие'!K43</f>
        <v>16</v>
      </c>
      <c r="F42" s="26">
        <f>'Речевое развитие'!L43</f>
        <v>5</v>
      </c>
      <c r="G42" s="40">
        <f>'Познавательное развитие'!U43</f>
        <v>9</v>
      </c>
      <c r="H42" s="40">
        <f>'Познавательное развитие'!V43</f>
        <v>5</v>
      </c>
      <c r="I42" s="26">
        <f>'Соц.-комун. развитие'!Q43</f>
        <v>16</v>
      </c>
      <c r="J42" s="26">
        <f>'Соц.-комун. развитие'!R43</f>
        <v>5</v>
      </c>
      <c r="K42" s="26">
        <f>'Худож.-эстетич. развитие'!Q43</f>
        <v>12</v>
      </c>
      <c r="L42" s="26">
        <f>'Худож.-эстетич. развитие'!R43</f>
        <v>4</v>
      </c>
      <c r="M42" s="26">
        <f t="shared" ref="M42:N42" si="4">COUNTIFS(M10:M39,"&gt;44",M10:M39,"&lt;76")</f>
        <v>11</v>
      </c>
      <c r="N42" s="26">
        <f t="shared" si="4"/>
        <v>6</v>
      </c>
    </row>
    <row r="43" spans="1:14">
      <c r="A43" s="61" t="s">
        <v>8</v>
      </c>
      <c r="B43" s="62"/>
      <c r="C43" s="26">
        <f>'Физическое развитие'!O44</f>
        <v>2</v>
      </c>
      <c r="D43" s="26">
        <f>'Физическое развитие'!P44</f>
        <v>1</v>
      </c>
      <c r="E43" s="26">
        <f>'Речевое развитие'!K44</f>
        <v>2</v>
      </c>
      <c r="F43" s="26">
        <f>'Речевое развитие'!L44</f>
        <v>2</v>
      </c>
      <c r="G43" s="40">
        <f>'Познавательное развитие'!U44</f>
        <v>2</v>
      </c>
      <c r="H43" s="40">
        <f>'Познавательное развитие'!V44</f>
        <v>0</v>
      </c>
      <c r="I43" s="26">
        <f>'Соц.-комун. развитие'!Q44</f>
        <v>2</v>
      </c>
      <c r="J43" s="26">
        <f>'Соц.-комун. развитие'!R44</f>
        <v>0</v>
      </c>
      <c r="K43" s="26">
        <f>'Худож.-эстетич. развитие'!Q44</f>
        <v>2</v>
      </c>
      <c r="L43" s="26">
        <f>'Худож.-эстетич. развитие'!R44</f>
        <v>0</v>
      </c>
      <c r="M43" s="26">
        <f t="shared" ref="M43:N43" si="5">COUNTIFS(M10:M39,"&lt;=44",M10:M39,"&gt;0")</f>
        <v>2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3:S64"/>
  <sheetViews>
    <sheetView tabSelected="1" workbookViewId="0">
      <selection activeCell="P48" sqref="P48"/>
    </sheetView>
  </sheetViews>
  <sheetFormatPr defaultRowHeight="15"/>
  <sheetData>
    <row r="43" spans="12:19">
      <c r="L43" s="92" t="s">
        <v>25</v>
      </c>
      <c r="M43" s="92"/>
      <c r="N43" s="92"/>
      <c r="O43" s="92"/>
      <c r="P43" s="92"/>
      <c r="Q43" s="92"/>
      <c r="R43" s="92"/>
      <c r="S43" s="92"/>
    </row>
    <row r="64" spans="2:9">
      <c r="B64" s="93" t="s">
        <v>24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РОМАШКА</cp:lastModifiedBy>
  <dcterms:created xsi:type="dcterms:W3CDTF">2022-05-18T08:58:46Z</dcterms:created>
  <dcterms:modified xsi:type="dcterms:W3CDTF">2025-04-29T10:43:16Z</dcterms:modified>
</cp:coreProperties>
</file>